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firstSheet="1" activeTab="1"/>
  </bookViews>
  <sheets>
    <sheet name="5－10－1会社別見積書一覧" sheetId="1" r:id="rId1"/>
    <sheet name="5－10－2,3,4　充電設備等設置工事申告の申告額等" sheetId="2" r:id="rId2"/>
    <sheet name="A１　基礎・裾付工事" sheetId="3" r:id="rId3"/>
    <sheet name="A２　搬入・運搬工事" sheetId="4" r:id="rId4"/>
    <sheet name="A３　電気配線工事等" sheetId="5" r:id="rId5"/>
    <sheet name="A６　案内板設置工事" sheetId="6" r:id="rId6"/>
    <sheet name="A７　ライン引き工事" sheetId="7" r:id="rId7"/>
    <sheet name="A８　路面表示工事" sheetId="8" r:id="rId8"/>
    <sheet name="A９　屋根設置工事" sheetId="9" r:id="rId9"/>
    <sheet name="A１０　小屋設置工事" sheetId="10" r:id="rId10"/>
    <sheet name="A１１　防護用部材設置工事" sheetId="11" r:id="rId11"/>
    <sheet name="A１２　電灯設置工事" sheetId="12" r:id="rId12"/>
    <sheet name="A１９　スペース造成工事" sheetId="13" r:id="rId13"/>
  </sheets>
  <definedNames>
    <definedName name="_xlfn.SINGLE" hidden="1">#NAME?</definedName>
    <definedName name="_xlnm.Print_Area" localSheetId="0">'5－10－1会社別見積書一覧'!$A$1:$I$98</definedName>
    <definedName name="_xlnm.Print_Area" localSheetId="1">'5－10－2,3,4　充電設備等設置工事申告の申告額等'!$B$1:$K$144</definedName>
    <definedName name="_xlnm.Print_Area" localSheetId="2">'A１　基礎・裾付工事'!$A$1:$L$25</definedName>
    <definedName name="_xlnm.Print_Area" localSheetId="9">'A１０　小屋設置工事'!$A$1:$L$22</definedName>
    <definedName name="_xlnm.Print_Area" localSheetId="10">'A１１　防護用部材設置工事'!$A$1:$L$29</definedName>
    <definedName name="_xlnm.Print_Area" localSheetId="11">'A１２　電灯設置工事'!$A$1:$L$20</definedName>
    <definedName name="_xlnm.Print_Area" localSheetId="3">'A２　搬入・運搬工事'!$A$1:$H$14</definedName>
    <definedName name="_xlnm.Print_Area" localSheetId="4">'A３　電気配線工事等'!$A$1:$L$133</definedName>
    <definedName name="_xlnm.Print_Area" localSheetId="5">'A６　案内板設置工事'!$A$1:$L$30</definedName>
    <definedName name="_xlnm.Print_Area" localSheetId="6">'A７　ライン引き工事'!$A$1:$I$15</definedName>
    <definedName name="_xlnm.Print_Area" localSheetId="7">'A８　路面表示工事'!$A$1:$L$27</definedName>
    <definedName name="_xlnm.Print_Area" localSheetId="8">'A９　屋根設置工事'!$A$1:$L$20</definedName>
  </definedNames>
  <calcPr fullCalcOnLoad="1"/>
</workbook>
</file>

<file path=xl/sharedStrings.xml><?xml version="1.0" encoding="utf-8"?>
<sst xmlns="http://schemas.openxmlformats.org/spreadsheetml/2006/main" count="716" uniqueCount="485">
  <si>
    <t>設備情報</t>
  </si>
  <si>
    <t>設置する設備種類</t>
  </si>
  <si>
    <t>基礎・裾付け工事の申告</t>
  </si>
  <si>
    <t>基礎工事あり</t>
  </si>
  <si>
    <t>アンカーのみ</t>
  </si>
  <si>
    <t>ビス等で固定</t>
  </si>
  <si>
    <t>コンクリート現場打ち</t>
  </si>
  <si>
    <t>基礎種別</t>
  </si>
  <si>
    <t>コンクリート既製品</t>
  </si>
  <si>
    <t>金属架台</t>
  </si>
  <si>
    <t>配筋種別</t>
  </si>
  <si>
    <t>基礎サイズ・数量</t>
  </si>
  <si>
    <t>数量</t>
  </si>
  <si>
    <t>工事申請額の算定</t>
  </si>
  <si>
    <t>備考</t>
  </si>
  <si>
    <t>有</t>
  </si>
  <si>
    <t>設置場所（通常，離島の選択）</t>
  </si>
  <si>
    <t>離島</t>
  </si>
  <si>
    <t>電気配線工事の申告</t>
  </si>
  <si>
    <t>設置区分</t>
  </si>
  <si>
    <t>新設</t>
  </si>
  <si>
    <t>既設</t>
  </si>
  <si>
    <t>配線SQ（公称断面積）</t>
  </si>
  <si>
    <t>芯数</t>
  </si>
  <si>
    <t>用途・目的</t>
  </si>
  <si>
    <t>通信線工事の申告</t>
  </si>
  <si>
    <t>配管工事の申告</t>
  </si>
  <si>
    <t>配管の種類，用途，径</t>
  </si>
  <si>
    <t>種別・用途</t>
  </si>
  <si>
    <t>径（呼び径：A呼称）</t>
  </si>
  <si>
    <t>収めるケーブル</t>
  </si>
  <si>
    <t>収めるケーブル線種（SQ－芯数）</t>
  </si>
  <si>
    <t>交付額の算定</t>
  </si>
  <si>
    <t>定格電流（単位：AT）</t>
  </si>
  <si>
    <t>設置場所（盤名称等）の入力</t>
  </si>
  <si>
    <t>開閉器盤設置工事の申告</t>
  </si>
  <si>
    <t>材質</t>
  </si>
  <si>
    <t>金属製</t>
  </si>
  <si>
    <t>合成樹脂製</t>
  </si>
  <si>
    <t>裾付タイプ</t>
  </si>
  <si>
    <t>自立</t>
  </si>
  <si>
    <t>壁掛け</t>
  </si>
  <si>
    <t>たて（単位：ｍｍ）</t>
  </si>
  <si>
    <t>よこ（単位：ｍｍ）</t>
  </si>
  <si>
    <t>盤単体の基礎工事</t>
  </si>
  <si>
    <t>設置する盤の名称</t>
  </si>
  <si>
    <t>工事申請額の算定</t>
  </si>
  <si>
    <t>堀削・埋設工事の申告</t>
  </si>
  <si>
    <t>堀削する路面</t>
  </si>
  <si>
    <t>長さ（単位：ｍ）</t>
  </si>
  <si>
    <t>ふかさ（単位：ｍｍ）</t>
  </si>
  <si>
    <t>幅（単位：ｍｍ）</t>
  </si>
  <si>
    <t>建柱工事の申告</t>
  </si>
  <si>
    <t>支線工事の有無</t>
  </si>
  <si>
    <t>ハンドホール設置工事の申告</t>
  </si>
  <si>
    <t>デマンドコントローラー設置工事の申告</t>
  </si>
  <si>
    <t>メーカー名</t>
  </si>
  <si>
    <t>商品名・型式・呼称</t>
  </si>
  <si>
    <t>本体の見積価格（単価）</t>
  </si>
  <si>
    <t>設置理由</t>
  </si>
  <si>
    <t>コントロールする設備</t>
  </si>
  <si>
    <t>課金用デバイス設置工事の申告</t>
  </si>
  <si>
    <t>その他工事の申告</t>
  </si>
  <si>
    <t>工事または部材の費目</t>
  </si>
  <si>
    <t>工事（部材）が必要となる理由</t>
  </si>
  <si>
    <t>案内板設置工事</t>
  </si>
  <si>
    <t>新設する案内板設置工事の申告</t>
  </si>
  <si>
    <t>案内板のタイプ</t>
  </si>
  <si>
    <t>デザイン</t>
  </si>
  <si>
    <t>東京電力登録商標</t>
  </si>
  <si>
    <t>自治体が策定したもの</t>
  </si>
  <si>
    <t>その他</t>
  </si>
  <si>
    <t>その他デザインの理由</t>
  </si>
  <si>
    <t>路面表示種別</t>
  </si>
  <si>
    <t>貼り付け</t>
  </si>
  <si>
    <t>溶融</t>
  </si>
  <si>
    <t>文字</t>
  </si>
  <si>
    <t>充電スペース</t>
  </si>
  <si>
    <t>待機スペース</t>
  </si>
  <si>
    <t>路面表示のデザイン</t>
  </si>
  <si>
    <t>記載する文字</t>
  </si>
  <si>
    <t>商品名・型式・呼称</t>
  </si>
  <si>
    <t>基礎工事</t>
  </si>
  <si>
    <t>①見積総額</t>
  </si>
  <si>
    <t>⑴充電設備設置工事費</t>
  </si>
  <si>
    <t>①充電設備等設置工事費</t>
  </si>
  <si>
    <t>記号</t>
  </si>
  <si>
    <t>工事内容の申告</t>
  </si>
  <si>
    <t>A1</t>
  </si>
  <si>
    <t>A2</t>
  </si>
  <si>
    <t>A3</t>
  </si>
  <si>
    <t>④特別措置に基づく受電工事費</t>
  </si>
  <si>
    <t>③高圧受変電設備設置工事費</t>
  </si>
  <si>
    <t>⑵案内板設置工事費</t>
  </si>
  <si>
    <t>A6</t>
  </si>
  <si>
    <t>A4</t>
  </si>
  <si>
    <t>A5</t>
  </si>
  <si>
    <t>⑶付帯設備設置工事費</t>
  </si>
  <si>
    <t>①充電スペースのライン引き</t>
  </si>
  <si>
    <t>②路面表示</t>
  </si>
  <si>
    <t>③屋根</t>
  </si>
  <si>
    <t>④小屋</t>
  </si>
  <si>
    <t>⑤充電設備防護用部材</t>
  </si>
  <si>
    <t>⑥電灯</t>
  </si>
  <si>
    <t>⑷その他設置に係る費用</t>
  </si>
  <si>
    <t>①雑材・消耗品費，養生費</t>
  </si>
  <si>
    <t>②レイアウト検討費</t>
  </si>
  <si>
    <t>A14</t>
  </si>
  <si>
    <t>A15</t>
  </si>
  <si>
    <t>A16</t>
  </si>
  <si>
    <t>A7</t>
  </si>
  <si>
    <t>A8</t>
  </si>
  <si>
    <t>A9</t>
  </si>
  <si>
    <t>A10</t>
  </si>
  <si>
    <t>A11</t>
  </si>
  <si>
    <t>A12</t>
  </si>
  <si>
    <t>A13</t>
  </si>
  <si>
    <t>③安全誘導員費</t>
  </si>
  <si>
    <t>④停電回避費</t>
  </si>
  <si>
    <t>－</t>
  </si>
  <si>
    <t>⑤充電スペース造成費</t>
  </si>
  <si>
    <t>⑥現場監督等の労務費</t>
  </si>
  <si>
    <t>A20</t>
  </si>
  <si>
    <t>A19</t>
  </si>
  <si>
    <t>A17</t>
  </si>
  <si>
    <t>A18</t>
  </si>
  <si>
    <t>※充電用コンセント本体及び本体のオプションの費用は申告額に含めないでください。</t>
  </si>
  <si>
    <t>　ア　基礎・裾付</t>
  </si>
  <si>
    <t>　イ　搬入・運搬</t>
  </si>
  <si>
    <t>　ア　図面作成費</t>
  </si>
  <si>
    <t>　イ　レイアウト検討費</t>
  </si>
  <si>
    <t>　ウ　電力会社立会・協議費</t>
  </si>
  <si>
    <t>・設置する設備種類（充電設備本体，課金機等）を入力してください。</t>
  </si>
  <si>
    <t>・上記設備を固定する基礎の工事を行う場合は「基礎工事有り」，既存のコンクリート面等に固定する場合は「アンカーのみ」または「ビス等で固定」のいずれかを選択してください。</t>
  </si>
  <si>
    <t>・上記で「基礎工事有り」を選択した場合は，基礎工事の種別を選択してください。</t>
  </si>
  <si>
    <t>ｍｍ</t>
  </si>
  <si>
    <t>県本土</t>
  </si>
  <si>
    <t>・電気配線の設置区分（新設または既設）を選択してください。</t>
  </si>
  <si>
    <t>工事申請額の算定</t>
  </si>
  <si>
    <t>配線長（単位：ｍ）</t>
  </si>
  <si>
    <t>○</t>
  </si>
  <si>
    <t>・分電盤の材質を選択してください。</t>
  </si>
  <si>
    <t>・分電盤の裾付タイプを選択してください。</t>
  </si>
  <si>
    <t>新たに案内板の設置工事を申告する。</t>
  </si>
  <si>
    <t>案内板はすでに入り口に設置してあるため，工事は行わない。</t>
  </si>
  <si>
    <t>○</t>
  </si>
  <si>
    <t>有</t>
  </si>
  <si>
    <t>・案内板の設置状況について選択してください。※案内板が入り口にあり，工事を行わない場合は以下の申告は不要です。</t>
  </si>
  <si>
    <t>・ラインの長さと幅を入力してください。</t>
  </si>
  <si>
    <t>・用途・目的を選択してください。</t>
  </si>
  <si>
    <t>・路面表示のデザインを選択してください。
※【その他】を選択した場合はその理由を以下に入力してください。</t>
  </si>
  <si>
    <t>・路面表示の種別を選択してください。
※【文字】を選択した場合は以下に路面の文字を入力してください。</t>
  </si>
  <si>
    <t>・設置工事補助金申請額に含めない場合は「無」にしてください。</t>
  </si>
  <si>
    <t>サイズ（たて：ｍ）</t>
  </si>
  <si>
    <t>サイズ（よこ：ｍ）</t>
  </si>
  <si>
    <t>ｍ</t>
  </si>
  <si>
    <t>サイズ（たて：ｍｍ）</t>
  </si>
  <si>
    <t>サイズ（よこ：ｍｍ）</t>
  </si>
  <si>
    <t>ｍｍ</t>
  </si>
  <si>
    <t>　工事費用の請求が無いため契約に関する「申込書」を添付します。</t>
  </si>
  <si>
    <t>×</t>
  </si>
  <si>
    <t>サービスベンダー</t>
  </si>
  <si>
    <t>デザインの選択</t>
  </si>
  <si>
    <t>その他デザインの理由</t>
  </si>
  <si>
    <t>⑴　特別措置の利用確認</t>
  </si>
  <si>
    <t>⑵　充電設備の稼働</t>
  </si>
  <si>
    <t>⑶　充電スペース，駐車スペース</t>
  </si>
  <si>
    <t>⑸　路面表示（路面マーク，路面文字）</t>
  </si>
  <si>
    <t>・有の場合は，以下の部分にも記入してください。</t>
  </si>
  <si>
    <t>・料金の設定額を入力してください。</t>
  </si>
  <si>
    <t>A1　基礎・裾付工事の申告</t>
  </si>
  <si>
    <t>A２　搬入・運搬工事の申告</t>
  </si>
  <si>
    <t>A３　電気配線工事等の申告</t>
  </si>
  <si>
    <t>A６　案内板設置工事</t>
  </si>
  <si>
    <t>A７　ライン引き工事の申告</t>
  </si>
  <si>
    <t>A８　路面標示工事の申告</t>
  </si>
  <si>
    <t>A９　屋根設置工事の申告</t>
  </si>
  <si>
    <t>A10　小屋設置工事の申告</t>
  </si>
  <si>
    <t>A11　防護用部材設置工事の申告</t>
  </si>
  <si>
    <t>A12　電灯設置工事の申告</t>
  </si>
  <si>
    <t>上限額</t>
  </si>
  <si>
    <t>⑸合計額</t>
  </si>
  <si>
    <t>⑴　課金機能の有無（課金機能を有する充電設備の申請をしている場合，有を選択してください。）</t>
  </si>
  <si>
    <t>⑵　課金機の種類（認証を選択した場合サービスベンダー名を入力してください。）</t>
  </si>
  <si>
    <t>⑸　利用料金の有無</t>
  </si>
  <si>
    <t>①　有</t>
  </si>
  <si>
    <t>②　無</t>
  </si>
  <si>
    <t>　徴収方法</t>
  </si>
  <si>
    <t>　徴収単位</t>
  </si>
  <si>
    <t>　料金</t>
  </si>
  <si>
    <t>①　現金</t>
  </si>
  <si>
    <t>②　認証</t>
  </si>
  <si>
    <t>①　申請する充電スペースに路面表示はない。もしくは工事を行わない。</t>
  </si>
  <si>
    <t>②　申告済</t>
  </si>
  <si>
    <t>③　申請する充電スペースに路面表示が既にある。もしくは補助金の申請は行わず施工を行う。</t>
  </si>
  <si>
    <t>①　対象となる駐車スペースの寸法は，縦５ｍ×横２．５ｍ以上で計画しました。</t>
  </si>
  <si>
    <t>②　上記スペースが確保できず，以下の寸法で計画しました。</t>
  </si>
  <si>
    <t>小計</t>
  </si>
  <si>
    <t>下記の表から算出された設置工事費の補助対象額が計算されます。</t>
  </si>
  <si>
    <t>合計額及び補助金交付上限額</t>
  </si>
  <si>
    <t>計上額</t>
  </si>
  <si>
    <t>補助対象経費</t>
  </si>
  <si>
    <t>補助対象経費</t>
  </si>
  <si>
    <t>工事見積額</t>
  </si>
  <si>
    <t>工事見積額</t>
  </si>
  <si>
    <t>　</t>
  </si>
  <si>
    <t>・電気配線の用途を入力してください。（電源用，アース等）</t>
  </si>
  <si>
    <t>・③を選択した場合は，路面表示のデザインを選択してください。
※【その他】を選択した場合はその理由を以下に入力してください。</t>
  </si>
  <si>
    <t>・サイズ（たて）を（ｍｍ）単位で入力してください。（例：500ｍｍ）</t>
  </si>
  <si>
    <t>・サイズ（よこ）を（ｍｍ）単位で入力してください。（例：500ｍｍ）</t>
  </si>
  <si>
    <t>・サイズ（ふかさ）を（ｍｍ）単位で入力してください。（例：500ｍｍ）</t>
  </si>
  <si>
    <t>・基礎の個数を入力してください。（アンカーのみの場合は使用する本数を入力してください。）</t>
  </si>
  <si>
    <t>・設置工事補助金申請額に含めない場合は「無」にしてください。</t>
  </si>
  <si>
    <t>・設置工事補助金申請額に含めない場合は「無」にしてください。</t>
  </si>
  <si>
    <t>１　申請情報の入力</t>
  </si>
  <si>
    <t>ｍｍ</t>
  </si>
  <si>
    <t>ｍｍ</t>
  </si>
  <si>
    <t>ｍ</t>
  </si>
  <si>
    <t>有</t>
  </si>
  <si>
    <t>・設置工事補助金申請額に含めない場合は「無」にしてください。</t>
  </si>
  <si>
    <t>・分電盤のサイズ，数量を入力してください。</t>
  </si>
  <si>
    <t>・材質が「金属製」で裾付タイプが「自立」の場合は，基礎工事の有無を入力してください。</t>
  </si>
  <si>
    <t>・電柱の長さ，数量，支線工事の有無を入力してください。</t>
  </si>
  <si>
    <t>・設置工事補助金申請額に含めない場合は「無」にしてください。</t>
  </si>
  <si>
    <t>・設置工事補助金申請額に含めない場合は「無」にしてください。</t>
  </si>
  <si>
    <t>・ハンドホールの材質を入力してください。</t>
  </si>
  <si>
    <t>・ハンドホールのサイズ，数量を入力してください。</t>
  </si>
  <si>
    <t>・工事の部材の費目を入力してください。また，その理由を申告してください。</t>
  </si>
  <si>
    <t>　※　契約電力低減目的で，契約電力を超えないようピークコントロールするもの。</t>
  </si>
  <si>
    <t>○　デマンドコントローラー工事を申告する場合は下記項目を入力してください。</t>
  </si>
  <si>
    <t>○　課金用デバイス設置工事を申告する場合は下記項目を入力してください。</t>
  </si>
  <si>
    <t>　※　今回設置予定の充電設備の利用料金を徴収するための課金装置。</t>
  </si>
  <si>
    <t>　※　設置する充電設備に課金機能があるものは対象とはなりません。</t>
  </si>
  <si>
    <t>○　引込や架空配線で建柱工事を申告する場合は入力してください。</t>
  </si>
  <si>
    <t>○　電気配線を埋設するための堀削・埋設工事を申告する場合は入力してください。</t>
  </si>
  <si>
    <t>○　新規にブレーカーを収納するための引き込み開閉器盤や分電盤等を設置する工事を申告する場合は入力してください。</t>
  </si>
  <si>
    <t>　※　充電設備等専用（他用途性がない）ものが補助対象となります。</t>
  </si>
  <si>
    <t>○　配管工事を申告する場合は種類，用途別に入力してください。</t>
  </si>
  <si>
    <t>　※　予備用空配管は対象外となりますので入力しないでください。</t>
  </si>
  <si>
    <t>○　設置する充電設備を稼働するための電気配線工事を申告する場合は入力してください。</t>
  </si>
  <si>
    <t>　※　必須項目：既設配線を利用する場合でも入力する必要があります。その場合は設置区分を既設をしてください。</t>
  </si>
  <si>
    <t>○　高機能充電設備等で通信するための配線工事（LANケーブル等）を申告する場合は入力してください。</t>
  </si>
  <si>
    <t>○　長距離を埋設配線するために必要なハンドホール工事を申告する場合は入力してください。</t>
  </si>
  <si>
    <t>○　複数の充電設備設置に必要な電気配線工事にかかるその他工事及び部材等の申告がある場合は入力してください。</t>
  </si>
  <si>
    <t>○　充電設備等本体の運搬費用を申告する場合は，設置場所（通常，離島）を選択してください。</t>
  </si>
  <si>
    <t>　※　選択していない場合，設置工事補助金申請額に含まれません。</t>
  </si>
  <si>
    <t>・デザインについて選択してください。
※【その他】を選択した場合は，以下に理由を入力してください。</t>
  </si>
  <si>
    <t>○　案内板の設置状況を申告してください。</t>
  </si>
  <si>
    <t>○　工事内容・仕様等の申告</t>
  </si>
  <si>
    <t>　※　デザインの選択で「自治体が策定したもの」及び，「その他」を選択した場合，デザインの確認がとれる書類の提出が必
　　要です。</t>
  </si>
  <si>
    <t>○　充電スペース，待機スペースのライン引き工事を申告する場合は入力してください。</t>
  </si>
  <si>
    <t>○　充電スペース内に設置する「充電場所」であることの視認性を高めるための路面表示工事を申告する場合は入力してください。</t>
  </si>
  <si>
    <t>○　充電設備本体等とメンテナンススペースおよび充電スペースを雨等から保護する屋根設置工事を申告する場合は入力してくだ
　さい。</t>
  </si>
  <si>
    <t>　※　本申告とは別に，屋根本体のカタログ等を提出してください。（メーカー名，型式，価格がわかるページ）</t>
  </si>
  <si>
    <t>○　充電設備本体等を火山灰等から保護する目的の小屋設置工事を申告する場合は入力してください。</t>
  </si>
  <si>
    <t>　※　本申告とは別に，小屋本体のカタログ等を提出してください。（メーカー名，型式，価格がわかるページ）</t>
  </si>
  <si>
    <t>・設置工事補助金申請額に含めない場合は「無」にしてください。</t>
  </si>
  <si>
    <t>○　充電設備本体等を保護する目的のU字型，I型の防護用部材設置工事を申告する場合は入力してください。</t>
  </si>
  <si>
    <t>　※　本申告とは別に，防護用部材のカタログ等を提出してください。（メーカー名，型式，価格がわかるページ）</t>
  </si>
  <si>
    <t>○　充電設備本体等および充電スペースを照らす目的の電灯工事を申告する場合は入力してください。</t>
  </si>
  <si>
    <t>　※　本申告とは別に，電灯本体のカタログ等を提出してください。（メーカー名，型式，価格がわかるページ）</t>
  </si>
  <si>
    <t>○　充電設備設置工事の補助金申請にあたり，工事金額と工事の情報を申告する必要があります。</t>
  </si>
  <si>
    <t>　・各シートのオレンジ色で示しているセル</t>
  </si>
  <si>
    <t>　・複数入力する必要がある場合は，番号をつけ，申告内容がわかるように入力してください。
　　（例：①○○，②○○，③○○など）</t>
  </si>
  <si>
    <t>※必須項目：充電設備等を固定する基礎・裾付工事を申告して下さい。基礎工事がない場合は「アンカーのみ」または「ビス等で固定」を選
　　　　　　択して申告してください。</t>
  </si>
  <si>
    <t>設備情報</t>
  </si>
  <si>
    <t>について入力してください。</t>
  </si>
  <si>
    <t>⑴　申請者名の入力</t>
  </si>
  <si>
    <t>申請者名：</t>
  </si>
  <si>
    <t>申請者名：</t>
  </si>
  <si>
    <t>申請者名：</t>
  </si>
  <si>
    <t>設備情報</t>
  </si>
  <si>
    <t>⑵　会社別見積書に関する事項</t>
  </si>
  <si>
    <t>①　充電設備販売会社および工事施工会社</t>
  </si>
  <si>
    <t>・見積書を発行した会社名を入力してください。</t>
  </si>
  <si>
    <t>②　見積発行日</t>
  </si>
  <si>
    <t>・見積書の発行日を入力してください。</t>
  </si>
  <si>
    <t>③　見積有効期限の確認</t>
  </si>
  <si>
    <t>・申請時に見積書の有効期限が切れていないことを確認し，チェックをつけてください。</t>
  </si>
  <si>
    <t>✓</t>
  </si>
  <si>
    <t>記載例）①〇〇会社見積書：充電設備（〇〇円），②〇〇会社見積書：設置工事（〇〇円）</t>
  </si>
  <si>
    <t>円</t>
  </si>
  <si>
    <t>設置工事の見積総額（①－②）が計算されます。</t>
  </si>
  <si>
    <t>②充電設備の購入費</t>
  </si>
  <si>
    <t>１　申請額の計算</t>
  </si>
  <si>
    <t>⑴　申請額の入力・計算</t>
  </si>
  <si>
    <t>３　工事申請要件の確認(申請の手引き　5－9－4)</t>
  </si>
  <si>
    <t>４　充電設備の運用方法(申請の手引き　5－9－4)</t>
  </si>
  <si>
    <t>①　急速充電設備にあっては，設置場所及び充電設備防護用部材のレイアウトを所管消防署に確認
　しました。</t>
  </si>
  <si>
    <t>　・　計上額が上限額を上回る場合は上限額を入力してください。</t>
  </si>
  <si>
    <t>金額</t>
  </si>
  <si>
    <t>各項目</t>
  </si>
  <si>
    <t>　〇　②について入力してください。（その他の項目は，自動で計算されます。）</t>
  </si>
  <si>
    <t>査定額</t>
  </si>
  <si>
    <t>　・　工事内容の申告については，別シート（A1～A3，A6～A12，A19）にそれぞれ入力してください。</t>
  </si>
  <si>
    <t>A19　スペース造成工事の申告</t>
  </si>
  <si>
    <t>※　以下の点に注意して，必要事項を入力してください。</t>
  </si>
  <si>
    <t>・その他については，各申告項目の説明に従い，入力してください。</t>
  </si>
  <si>
    <t xml:space="preserve">　・特別措置に基づく受電工事費がある場合は，電力会社発行の見積書ではなく，請求書の額を入力して下さい。 
　　ただし，工事施工会社の見積に上記費用が含まれている場合には，入力の必要はありません。 </t>
  </si>
  <si>
    <t>有</t>
  </si>
  <si>
    <t>無</t>
  </si>
  <si>
    <t>有</t>
  </si>
  <si>
    <t>無</t>
  </si>
  <si>
    <t>有</t>
  </si>
  <si>
    <t>無</t>
  </si>
  <si>
    <t>ブレーカー・切替開閉器工事の申告</t>
  </si>
  <si>
    <t>○　充電設備，別体課金器，Ｖ２Ｈ放充電設備等の充電設備を稼働させるために必要な「ブレーカー」，災害などの非常時に放電目
　的等で回路を切替えるために必要な「切替開閉器」の工事の申告がある場合は入力してください。</t>
  </si>
  <si>
    <t xml:space="preserve"> 　特別措置にて急速充電設備を設置する契約に関する「申込書」・「請求書または概算見積書」を添付します。</t>
  </si>
  <si>
    <t>○　スペース造成工事を申告する場合は下記項目を入力して下さい。</t>
  </si>
  <si>
    <t>スペース造成が必要な理由</t>
  </si>
  <si>
    <t>線種（IV，CV，VVF）</t>
  </si>
  <si>
    <t>・堀削する際の路面情報を入力してください。
（アスファルト・コンクリート，土・砂利）</t>
  </si>
  <si>
    <t>・電柱の材質を入力してください。</t>
  </si>
  <si>
    <t>材質（コンクリート製，樹脂製）</t>
  </si>
  <si>
    <t>材質（コンクリート，鋼管）</t>
  </si>
  <si>
    <t>・設置する場所を入力してください。
（例：公道の入口）</t>
  </si>
  <si>
    <t>案内板の設置場所</t>
  </si>
  <si>
    <t>・案内板のサイズ，地上の高さ，数量を入力してください。</t>
  </si>
  <si>
    <t>・料金の徴収方法を入力してください。
(現金，クレジットカード，電子マネーカード，認証式カード，その他)</t>
  </si>
  <si>
    <t>・料金の徴収単位を入力してください。
（１回，１分，５分，15分，30分，１時間，kW，月，その他）</t>
  </si>
  <si>
    <t>①　案内板は公道から視認可能な場所です。</t>
  </si>
  <si>
    <t>理由</t>
  </si>
  <si>
    <t>×</t>
  </si>
  <si>
    <t>横（mm）</t>
  </si>
  <si>
    <t>縦（mm）</t>
  </si>
  <si>
    <t>　上記で③を選択した場合、案内板の寸法及び、理由を入力して下さい。</t>
  </si>
  <si>
    <t xml:space="preserve">⑹　案内板（入口に設置する，または設置してある案内板について） </t>
  </si>
  <si>
    <t>⑷　充電設備防護用部材等</t>
  </si>
  <si>
    <t>　○　急速充電設備を設置する場合は，①を確認後，チェックしてください。</t>
  </si>
  <si>
    <t>　○　充電スペース，駐車スペース等について，①，②で該当する項目にチェックしてください。</t>
  </si>
  <si>
    <t>④案内板のデザインは東京電力登録商標です。</t>
  </si>
  <si>
    <t>②　案内板の寸法は，縦500mm × 横500mm以上です。</t>
  </si>
  <si>
    <t>③　案内板の寸法は，縦500mm × 横500mm未満です。</t>
  </si>
  <si>
    <t>　○　案内版について，①～⑤で該当する項目にチェックしてください。（②，③と④，⑤はどちらかを選択）</t>
  </si>
  <si>
    <t>①　充電設備等を稼働せしめるために必要な電気容量を確保し運用します。</t>
  </si>
  <si>
    <t>　○　充電設備の稼働について，①を確認後，チェックしてください。</t>
  </si>
  <si>
    <t>　○　課金機能の有無を選択してください。</t>
  </si>
  <si>
    <t>　○　課金機の種類を選択してください。</t>
  </si>
  <si>
    <t>　○　誰もが利用できるための利用方法を記入してください。</t>
  </si>
  <si>
    <t>⑶　利用方法の記入</t>
  </si>
  <si>
    <t>　○　会員制の場合，非会員が利用するための利用方法を記入してください。</t>
  </si>
  <si>
    <t>⑷　非会員の利用方法</t>
  </si>
  <si>
    <t>　○　利用料金の有無を選択してください。</t>
  </si>
  <si>
    <r>
      <t>⑤　各見積書の金額</t>
    </r>
    <r>
      <rPr>
        <sz val="14"/>
        <color indexed="8"/>
        <rFont val="ＭＳ ゴシック"/>
        <family val="3"/>
      </rPr>
      <t>と対象となる内容を入力してください。
　　なお，対象となる内容は「充電設備」，「設置工事」，「特別措置」です。</t>
    </r>
  </si>
  <si>
    <t>　見積書の有効期限を確認しました。</t>
  </si>
  <si>
    <t>充電設備の見積総額を入力してください。（税抜き）</t>
  </si>
  <si>
    <t>○　各種工事の見積額，上限額，計上額及び工事内容の申告について入力してください。（税抜き）</t>
  </si>
  <si>
    <t>　　　（それぞれの項目を選択すると，各シートに移動します。）</t>
  </si>
  <si>
    <t>　○　急速充電設備を設置する場合は，同一敷地内複数契約を可能とする特別措置を利用するか選択してください。</t>
  </si>
  <si>
    <t>①　利用する</t>
  </si>
  <si>
    <t>②　利用しない</t>
  </si>
  <si>
    <t>　※①を選択した場合，該当項目にチェックしてください。</t>
  </si>
  <si>
    <t>・基礎種別で「コンクリート現場打ち」を選択した場合は，配筋種別を入力してください。（メッシュ配筋，鉄筋，なし　等）</t>
  </si>
  <si>
    <t>・線種を入力してください。（CVTはCVを入力し，芯数を３としてください。）</t>
  </si>
  <si>
    <t>・配線の断面積(SQ)を入力してください。線種がVVFの場合，単位は導体直径(mm)</t>
  </si>
  <si>
    <t>・芯数を入力してください。</t>
  </si>
  <si>
    <t>・長さを入力してください。</t>
  </si>
  <si>
    <t>・設置工事補助金申請額に”含む”通信線の長さの合計を入力して下さい。</t>
  </si>
  <si>
    <t>・設置工事補助金申請額に”含めない”通信線の長さの合計を入力して下さい。</t>
  </si>
  <si>
    <t>申請額に“含む”通信線長の合計
（単位：ｍ）</t>
  </si>
  <si>
    <t>申請額に“含めない”通信線長の合計（単位：ｍ）</t>
  </si>
  <si>
    <t>・申告する配管の径（呼び径：Ａ呼称）を入力して下さい。</t>
  </si>
  <si>
    <t>・申告する配線の種別・用途を入力してください。(金属製，合成樹脂＿露出，合成樹脂＿埋設）</t>
  </si>
  <si>
    <t>・上記配管の長さを入力して下さい。
（小数点以下第一位有効）</t>
  </si>
  <si>
    <t>配管の長さ（単位：ｍ）</t>
  </si>
  <si>
    <t>・上記配管に収めるするケーブルの線種を入力してください。（例：CV5.5sq-3c）</t>
  </si>
  <si>
    <t>・ブレーカー・切替開閉器の定格電流を入力してください。</t>
  </si>
  <si>
    <t>・上記ブレーカー・切替開閉器の数量を入力してください。</t>
  </si>
  <si>
    <t>・上記ブレーカー・切替開閉器を設置する盤名称を入力してください。</t>
  </si>
  <si>
    <t>設置目的の入力</t>
  </si>
  <si>
    <t>・上記ブレーカー・切替開閉器を設置する目的を入力してください。(例：新設盤の主幹等)</t>
  </si>
  <si>
    <t>・分電盤の任意名称を入力してください。
（例：EV専用分電盤）</t>
  </si>
  <si>
    <t>・堀削する長さ，ふかさ，幅を入力してください。</t>
  </si>
  <si>
    <t>数量（単位：本）</t>
  </si>
  <si>
    <t>数量（単位：個）</t>
  </si>
  <si>
    <t>・カタログ等に記載されている本体のメーカー名を入力してください。</t>
  </si>
  <si>
    <t>・カタログ等に記載されている本体の商品名・形式・呼称を入力してください。</t>
  </si>
  <si>
    <t>・見積価格（単価）を入力してください。</t>
  </si>
  <si>
    <t>・数量を入力してください。</t>
  </si>
  <si>
    <t>・課金用デバイスを設置する理由（目的）を入力してください。</t>
  </si>
  <si>
    <t>・デマンドコントローラー本体のメーカー名，商品名等，購入価格，数量を入力してください。</t>
  </si>
  <si>
    <t>・デマンドコントローラーを設置する理由とコントロールする設備について入力してください。</t>
  </si>
  <si>
    <t>・設置する案内板のタイプを入力してください。
（シート・シール等，アルミ板等，
　新規ポール＋アルミ板（片面取付），
　アルミ板等，新規ポール＋アルミ板（両面取
　付））</t>
  </si>
  <si>
    <t>地上から板面下部の高さ（単位：ｍｍ）</t>
  </si>
  <si>
    <t>・路面表示のサイズを入力してください。</t>
  </si>
  <si>
    <t>・種別の選択で貼付，溶融の場合は"枚"単位，文字の場合は"箇所数"単位で入力してください。</t>
  </si>
  <si>
    <t>・カタログ等に記載されている屋根本体のメーカー名を入力してください。</t>
  </si>
  <si>
    <t>・カタログ等に記載されている屋根本体の商品名・型式・呼称を入力してください。</t>
  </si>
  <si>
    <t>・上記設置数を入力してください。</t>
  </si>
  <si>
    <t>・屋根本体の見積価格（単価）を入力してください。
（オプション品は補助対象外）</t>
  </si>
  <si>
    <t>・屋根単独で基礎を施行する場合は単独基礎を入力してください。（例：単独基礎，他基礎に含む）</t>
  </si>
  <si>
    <t>・小屋単独で基礎を施行する場合は単独基礎を入力してください。（例：単独基礎，他基礎に含む）</t>
  </si>
  <si>
    <t>・カタログ等に記載されている小屋本体のメーカー名を入力してください。</t>
  </si>
  <si>
    <t>・カタログ等に記載されている小屋本体の商品名・型式・呼称を入力してください。</t>
  </si>
  <si>
    <t>・カタログ等に記載されている防護用部材本体のメーカー名を入力してください。</t>
  </si>
  <si>
    <t>・カタログ等に記載されている防護用部材本体の商品名・型式・呼称を入力してください。</t>
  </si>
  <si>
    <t>・防護部材単独で基礎を施行する場合は単独基礎を入力してください。（例：単独基礎，他基礎に含む）</t>
  </si>
  <si>
    <t>・カタログ等に記載されている電灯本体のメーカー名を入力してください。</t>
  </si>
  <si>
    <t>・カタログ等に記載されている電灯本体の商品名・型式・呼称を入力してください。</t>
  </si>
  <si>
    <t>⑤上記以外のデザインのため、書類(設置してある場合は案内板写真)を提出しました。</t>
  </si>
  <si>
    <t>　※【複数選択可】複数基設置される場合で，２項目いずれにも該当する場合は両方にチェックしてください。</t>
  </si>
  <si>
    <t>✓</t>
  </si>
  <si>
    <t>　・　一つの工事で複数の充電設備を設置する場合は，上限額及び計上額は工事見積額と同額を入力してください。</t>
  </si>
  <si>
    <t>　○　路面表示について，①～③で該当する項目を選択してください。</t>
  </si>
  <si>
    <t>○</t>
  </si>
  <si>
    <r>
      <t>　・金額の入力は，</t>
    </r>
    <r>
      <rPr>
        <u val="single"/>
        <sz val="14"/>
        <color indexed="10"/>
        <rFont val="ＭＳ ゴシック"/>
        <family val="3"/>
      </rPr>
      <t>税抜き価格</t>
    </r>
    <r>
      <rPr>
        <sz val="14"/>
        <color indexed="8"/>
        <rFont val="ＭＳ ゴシック"/>
        <family val="3"/>
      </rPr>
      <t>で入力してください。</t>
    </r>
  </si>
  <si>
    <t>5－10－1で入力した見積書の総額（税抜き）が入力されます。</t>
  </si>
  <si>
    <t>(3) 国の補助金の併用に関する事項</t>
  </si>
  <si>
    <t>　・次世代自動車振興センターが窓口となって交付する、令和４年度補正予算・令和 5 年度当初予算「クリーンエネルギー自動車の普及促進に向けた充電・充てんインフラ等導入促進補助金」の補助金の併用を利用されるかどうかについて入力してください。</t>
  </si>
  <si>
    <t>-</t>
  </si>
  <si>
    <t>交付上限額</t>
  </si>
  <si>
    <t xml:space="preserve">充電設備等設置工事申告　計算書 </t>
  </si>
  <si>
    <t>設置現場名：</t>
  </si>
  <si>
    <t>２　充電設備等設置工事申告の申告額及び工事内容の入力(申請の手引き　5-10-2 , 5-10-3)</t>
  </si>
  <si>
    <t>対象施設区分</t>
  </si>
  <si>
    <t>②電気配線工事費※</t>
  </si>
  <si>
    <t>給油所</t>
  </si>
  <si>
    <t>商業施設・宿泊施設</t>
  </si>
  <si>
    <t>集合住宅</t>
  </si>
  <si>
    <t>月極駐車場・事務所・工場</t>
  </si>
  <si>
    <t>→</t>
  </si>
  <si>
    <t>↓高圧受電設置なしの上限</t>
  </si>
  <si>
    <t>↑高圧受電設置有りの上限</t>
  </si>
  <si>
    <t>←高圧受電あるとき「1」</t>
  </si>
  <si>
    <t>新築集合住宅は1</t>
  </si>
  <si>
    <t>新築かどうか→</t>
  </si>
  <si>
    <t>新築の時のレイアウト検討費上限</t>
  </si>
  <si>
    <t>(4)高圧受電設備の設置の有無に関する事項</t>
  </si>
  <si>
    <t>　・高圧受電設備の設置に関する補助金申請があるかどうかについて入力してください。</t>
  </si>
  <si>
    <t>申請される場合は「1」、申請されない場合は「0」を入力してください。</t>
  </si>
  <si>
    <t>(5)対象となる充電設備の選択に関する事項</t>
  </si>
  <si>
    <t>90ｋW以上</t>
  </si>
  <si>
    <t>50ｋW以上
90ｋW未満</t>
  </si>
  <si>
    <t>10ｋW以上
50ｋW未満</t>
  </si>
  <si>
    <t>平置き</t>
  </si>
  <si>
    <t>機械式</t>
  </si>
  <si>
    <t>コンセント</t>
  </si>
  <si>
    <t>普通充電・コンセントスタンド</t>
  </si>
  <si>
    <t>　・補助金申請をされる充電設備を1つ選択し、下記の黄色枠に番号を入力してください。</t>
  </si>
  <si>
    <t>商業施設・宿泊施設（目的地充電）</t>
  </si>
  <si>
    <t>給油所（経路充電）</t>
  </si>
  <si>
    <t>分譲賃貸マンション等（基礎充電）</t>
  </si>
  <si>
    <t>月極駐車場・社員駐車場／社用車駐車場等（基礎充電）</t>
  </si>
  <si>
    <t>急速充電</t>
  </si>
  <si>
    <t>普通・コンセントスタンド（簡易）</t>
  </si>
  <si>
    <t>コンセント（簡易）</t>
  </si>
  <si>
    <t>50ｋW以上</t>
  </si>
  <si>
    <t>(6)集合住宅に関する事項</t>
  </si>
  <si>
    <t>　・集合住宅への充電設備設置に関して新築であるかどうかについて入力してください。</t>
  </si>
  <si>
    <t>新築の場合は「1」、既存施設への設置の場合は「0」を入力してください。</t>
  </si>
  <si>
    <t>(7)普通充電に関する事項</t>
  </si>
  <si>
    <t>　・普通充電の施工内容について入力してください。
　　急速充電及び該当しない普通充電では「0」を入力してください。</t>
  </si>
  <si>
    <t>既存の普通充電設備、ｺﾝｾﾝﾄ及びｺﾝｾﾝﾄｽﾀﾝﾄﾞを撤去し、新たに普通充電設備、ｺﾝｾﾝﾄ及びｺﾝｾﾝﾄｽﾀﾝﾄﾞの設置のみを
行う申請は「1」</t>
  </si>
  <si>
    <t>壁面取り付けタイプの申請は「1」</t>
  </si>
  <si>
    <t>普通壁面</t>
  </si>
  <si>
    <t>ｺﾝｾﾝﾄ置換</t>
  </si>
  <si>
    <t>単位</t>
  </si>
  <si>
    <t>円</t>
  </si>
  <si>
    <t>壁面ｺﾝｾﾝﾄは1</t>
  </si>
  <si>
    <t>普通充電・ｺﾝｾﾝﾄ・ｽﾀﾝﾄﾞの置き換えは1</t>
  </si>
  <si>
    <t>１～２８</t>
  </si>
  <si>
    <t>利用される場合は「1」、利用されない場合は「0」を入力してください。</t>
  </si>
  <si>
    <t>国併用</t>
  </si>
  <si>
    <t>併用は１</t>
  </si>
  <si>
    <t>V2H</t>
  </si>
  <si>
    <t>③補助金額（充電設備購入費）</t>
  </si>
  <si>
    <t>④設置工事費</t>
  </si>
  <si>
    <t>⑤補助対象経費（設置工事費）</t>
  </si>
  <si>
    <t>⑥補助金額（設置工事費）</t>
  </si>
  <si>
    <t>設置工事費の補助申請額が計算されます。※千円未満切捨
県単独補助の際は⑤×1/2
国併用時は原則０円、普通充電等の置換時のみ⑤×1/2</t>
  </si>
  <si>
    <t>⑦他の工事額</t>
  </si>
  <si>
    <t>設置工事費の事業者負担額が計算されます。（④－⑥）</t>
  </si>
  <si>
    <t>⑧補助金総額</t>
  </si>
  <si>
    <t>③＋⑥</t>
  </si>
  <si>
    <t>④　見積書の総額を入力してください。（消費税抜きの金額）</t>
  </si>
  <si>
    <t>県単独補助時は規定の補助額の1／2（V2Hは対象外）
国補助併用時は規定の補助額の1／4（国1/1補助分は対象外）
規定の補助額は次世代自動車振興ｾﾝﾀｰのWEB参照</t>
  </si>
  <si>
    <t>設置する充電器出力を選択してください。</t>
  </si>
  <si>
    <t>急速充電設備以外の充電設備</t>
  </si>
  <si>
    <t>急速充電設備出力の総和　50ｋW以上　90ｋW未満</t>
  </si>
  <si>
    <t>急速充電設備出力の総和　90ｋW以上　150ｋW未満</t>
  </si>
  <si>
    <t>急速充電設備出力の総和　150ｋW以上　250ｋW未満</t>
  </si>
  <si>
    <t>急速充電設備出力の総和　250ｋW以上　350ｋW未満</t>
  </si>
  <si>
    <t>急速充電設備出力の総和　350ｋW以上満</t>
  </si>
  <si>
    <t>急速充電設備</t>
  </si>
  <si>
    <t>充電設備等設置工事申告　計算書  (Ver.3)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</si>
</sst>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0_ ;[Red]\-0\ "/>
    <numFmt numFmtId="181" formatCode="0.0_ ;[Red]\-0.0\ "/>
    <numFmt numFmtId="182" formatCode="[$]ggge&quot;年&quot;m&quot;月&quot;d&quot;日&quot;;@"/>
    <numFmt numFmtId="183" formatCode="[$]gge&quot;年&quot;m&quot;月&quot;d&quot;日&quot;;@"/>
  </numFmts>
  <fonts count="75">
    <font>
      <sz val="11"/>
      <color theme="1"/>
      <name val="ＭＳ ゴシック"/>
      <family val="3"/>
    </font>
    <font>
      <sz val="11"/>
      <color indexed="8"/>
      <name val="ＭＳ Ｐゴシック"/>
      <family val="3"/>
    </font>
    <font>
      <sz val="6"/>
      <name val="ＭＳ ゴシック"/>
      <family val="3"/>
    </font>
    <font>
      <sz val="11"/>
      <name val="ＭＳ ゴシック"/>
      <family val="3"/>
    </font>
    <font>
      <sz val="14"/>
      <color indexed="8"/>
      <name val="ＭＳ ゴシック"/>
      <family val="3"/>
    </font>
    <font>
      <b/>
      <sz val="14"/>
      <name val="ＭＳ ゴシック"/>
      <family val="3"/>
    </font>
    <font>
      <sz val="12"/>
      <name val="ＭＳ ゴシック"/>
      <family val="3"/>
    </font>
    <font>
      <sz val="14"/>
      <name val="ＭＳ ゴシック"/>
      <family val="3"/>
    </font>
    <font>
      <u val="single"/>
      <sz val="14"/>
      <color indexed="10"/>
      <name val="ＭＳ ゴシック"/>
      <family val="3"/>
    </font>
    <font>
      <sz val="11"/>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ゴシック"/>
      <family val="3"/>
    </font>
    <font>
      <b/>
      <sz val="14"/>
      <color indexed="8"/>
      <name val="ＭＳ ゴシック"/>
      <family val="3"/>
    </font>
    <font>
      <b/>
      <sz val="12"/>
      <color indexed="8"/>
      <name val="ＭＳ ゴシック"/>
      <family val="3"/>
    </font>
    <font>
      <sz val="12"/>
      <color indexed="8"/>
      <name val="ＭＳ ゴシック"/>
      <family val="3"/>
    </font>
    <font>
      <b/>
      <sz val="16"/>
      <color indexed="8"/>
      <name val="ＭＳ ゴシック"/>
      <family val="3"/>
    </font>
    <font>
      <sz val="14"/>
      <color indexed="8"/>
      <name val="Segoe UI Symbol"/>
      <family val="2"/>
    </font>
    <font>
      <sz val="9"/>
      <color indexed="8"/>
      <name val="ＭＳ ゴシック"/>
      <family val="3"/>
    </font>
    <font>
      <sz val="14"/>
      <color indexed="10"/>
      <name val="ＭＳ ゴシック"/>
      <family val="3"/>
    </font>
    <font>
      <b/>
      <sz val="18"/>
      <color indexed="8"/>
      <name val="ＭＳ ゴシック"/>
      <family val="3"/>
    </font>
    <font>
      <u val="single"/>
      <sz val="11"/>
      <color indexed="10"/>
      <name val="ＭＳ ゴシック"/>
      <family val="3"/>
    </font>
    <font>
      <sz val="11"/>
      <color indexed="10"/>
      <name val="ＭＳ ゴシック"/>
      <family val="3"/>
    </font>
    <font>
      <u val="single"/>
      <sz val="10"/>
      <color indexed="10"/>
      <name val="ＭＳ ゴシック"/>
      <family val="3"/>
    </font>
    <font>
      <b/>
      <sz val="11"/>
      <color indexed="9"/>
      <name val="Calibri"/>
      <family val="2"/>
    </font>
    <font>
      <b/>
      <sz val="10.5"/>
      <color indexed="9"/>
      <name val="Calibri"/>
      <family val="2"/>
    </font>
    <font>
      <b/>
      <sz val="10.5"/>
      <color indexed="9"/>
      <name val="ＭＳ Ｐゴシック"/>
      <family val="3"/>
    </font>
    <font>
      <b/>
      <sz val="10"/>
      <color indexed="9"/>
      <name val="ＭＳ Ｐゴシック"/>
      <family val="3"/>
    </font>
    <font>
      <sz val="24"/>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
      <color theme="1"/>
      <name val="ＭＳ ゴシック"/>
      <family val="3"/>
    </font>
    <font>
      <b/>
      <sz val="14"/>
      <color theme="1"/>
      <name val="ＭＳ ゴシック"/>
      <family val="3"/>
    </font>
    <font>
      <b/>
      <sz val="12"/>
      <color theme="1"/>
      <name val="ＭＳ ゴシック"/>
      <family val="3"/>
    </font>
    <font>
      <sz val="14"/>
      <color theme="1"/>
      <name val="ＭＳ ゴシック"/>
      <family val="3"/>
    </font>
    <font>
      <sz val="12"/>
      <color theme="1"/>
      <name val="ＭＳ ゴシック"/>
      <family val="3"/>
    </font>
    <font>
      <b/>
      <sz val="16"/>
      <color theme="1"/>
      <name val="ＭＳ ゴシック"/>
      <family val="3"/>
    </font>
    <font>
      <sz val="14"/>
      <color theme="1"/>
      <name val="Segoe UI Symbol"/>
      <family val="2"/>
    </font>
    <font>
      <sz val="9"/>
      <color theme="1"/>
      <name val="ＭＳ ゴシック"/>
      <family val="3"/>
    </font>
    <font>
      <sz val="14"/>
      <color rgb="FFFF0000"/>
      <name val="ＭＳ ゴシック"/>
      <family val="3"/>
    </font>
    <font>
      <b/>
      <sz val="18"/>
      <color theme="1"/>
      <name val="ＭＳ ゴシック"/>
      <family val="3"/>
    </font>
    <font>
      <u val="single"/>
      <sz val="10"/>
      <color rgb="FFFF0000"/>
      <name val="ＭＳ ゴシック"/>
      <family val="3"/>
    </font>
    <font>
      <u val="single"/>
      <sz val="11"/>
      <color rgb="FFFF0000"/>
      <name val="ＭＳ ゴシック"/>
      <family val="3"/>
    </font>
    <font>
      <sz val="11"/>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thin"/>
    </border>
    <border>
      <left/>
      <right style="thin"/>
      <top/>
      <bottom style="thin"/>
    </border>
    <border>
      <left style="thin"/>
      <right style="thin"/>
      <top style="medium"/>
      <bottom style="medium"/>
    </border>
    <border>
      <left style="thin"/>
      <right/>
      <top style="thin"/>
      <bottom style="thin"/>
    </border>
    <border>
      <left style="medium"/>
      <right style="medium"/>
      <top style="thin"/>
      <bottom style="thin"/>
    </border>
    <border>
      <left style="medium"/>
      <right style="medium"/>
      <top style="medium"/>
      <bottom style="medium"/>
    </border>
    <border>
      <left style="thin"/>
      <right/>
      <top style="thin"/>
      <bottom style="medium"/>
    </border>
    <border>
      <left style="medium"/>
      <right style="medium"/>
      <top/>
      <bottom style="medium"/>
    </border>
    <border>
      <left/>
      <right style="thin"/>
      <top/>
      <bottom style="medium"/>
    </border>
    <border>
      <left style="thin"/>
      <right style="thin"/>
      <top/>
      <bottom style="medium"/>
    </border>
    <border>
      <left/>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style="medium"/>
      <top/>
      <bottom style="thin"/>
    </border>
    <border>
      <left style="thin"/>
      <right/>
      <top style="medium"/>
      <bottom style="medium"/>
    </border>
    <border>
      <left/>
      <right/>
      <top/>
      <bottom style="thin"/>
    </border>
    <border>
      <left style="medium"/>
      <right/>
      <top style="medium"/>
      <bottom style="medium"/>
    </border>
    <border>
      <left style="medium"/>
      <right style="thin"/>
      <top style="thin"/>
      <bottom style="double"/>
    </border>
    <border>
      <left style="thin"/>
      <right/>
      <top style="thin"/>
      <bottom style="double"/>
    </border>
    <border>
      <left style="medium"/>
      <right style="medium"/>
      <top style="thin"/>
      <bottom style="double"/>
    </border>
    <border>
      <left/>
      <right style="thin"/>
      <top style="thin"/>
      <bottom style="double"/>
    </border>
    <border>
      <left style="thin"/>
      <right style="thin"/>
      <top style="thin"/>
      <bottom style="double"/>
    </border>
    <border>
      <left style="medium"/>
      <right style="medium"/>
      <top style="medium"/>
      <bottom style="double"/>
    </border>
    <border>
      <left/>
      <right style="thin"/>
      <top style="medium"/>
      <bottom style="double"/>
    </border>
    <border>
      <left style="thin"/>
      <right style="thin"/>
      <top style="medium"/>
      <bottom style="double"/>
    </border>
    <border>
      <left style="medium"/>
      <right style="medium"/>
      <top style="thin"/>
      <bottom/>
    </border>
    <border>
      <left style="medium"/>
      <right/>
      <top style="medium"/>
      <bottom/>
    </border>
    <border>
      <left/>
      <right style="thin"/>
      <top/>
      <bottom/>
    </border>
    <border>
      <left style="thin"/>
      <right style="thin"/>
      <top/>
      <bottom/>
    </border>
    <border>
      <left style="medium"/>
      <right style="medium"/>
      <top/>
      <bottom/>
    </border>
    <border>
      <left style="thin"/>
      <right style="medium"/>
      <top style="thin"/>
      <bottom/>
    </border>
    <border>
      <left style="thin"/>
      <right/>
      <top/>
      <bottom style="medium"/>
    </border>
    <border>
      <left style="thick"/>
      <right style="thick"/>
      <top style="thick"/>
      <bottom style="medium"/>
    </border>
    <border>
      <left style="thick"/>
      <right style="thick"/>
      <top/>
      <bottom style="thick"/>
    </border>
    <border>
      <left style="thin"/>
      <right/>
      <top/>
      <bottom/>
    </border>
    <border>
      <left style="thin"/>
      <right/>
      <top style="thin"/>
      <bottom/>
    </border>
    <border>
      <left/>
      <right/>
      <top style="thin"/>
      <bottom/>
    </border>
    <border>
      <left/>
      <right style="thin"/>
      <top style="thin"/>
      <bottom/>
    </border>
    <border>
      <left/>
      <right/>
      <top style="thin"/>
      <bottom style="thin"/>
    </border>
    <border>
      <left style="medium"/>
      <right style="medium"/>
      <top style="medium"/>
      <bottom/>
    </border>
    <border>
      <left style="thin"/>
      <right style="thin"/>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color indexed="63"/>
      </left>
      <right style="medium"/>
      <top style="thin"/>
      <bottom style="thin"/>
    </border>
    <border>
      <left/>
      <right style="medium"/>
      <top style="medium"/>
      <bottom style="medium"/>
    </border>
    <border>
      <left/>
      <right/>
      <top style="medium"/>
      <bottom style="medium"/>
    </border>
    <border>
      <left style="medium"/>
      <right/>
      <top style="thin"/>
      <bottom style="medium"/>
    </border>
    <border>
      <left/>
      <right/>
      <top style="thin"/>
      <bottom style="medium"/>
    </border>
    <border>
      <left style="medium"/>
      <right/>
      <top/>
      <bottom style="thin"/>
    </border>
    <border>
      <left style="medium"/>
      <right style="thin"/>
      <top/>
      <bottom style="medium"/>
    </border>
    <border>
      <left style="medium"/>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top style="thin"/>
      <bottom style="double"/>
    </border>
    <border>
      <left/>
      <right/>
      <top style="thin"/>
      <bottom style="double"/>
    </border>
    <border>
      <left style="medium"/>
      <right/>
      <top/>
      <bottom style="medium"/>
    </border>
    <border>
      <left/>
      <right/>
      <top/>
      <bottom style="medium"/>
    </border>
    <border>
      <left style="medium"/>
      <right/>
      <top style="medium"/>
      <bottom style="double"/>
    </border>
    <border>
      <left/>
      <right/>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21">
    <xf numFmtId="0" fontId="0" fillId="0" borderId="0" xfId="0" applyAlignment="1">
      <alignment vertical="center"/>
    </xf>
    <xf numFmtId="0" fontId="61" fillId="0" borderId="0" xfId="0" applyFont="1"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62" fillId="0" borderId="0" xfId="0" applyFont="1" applyAlignment="1">
      <alignment vertical="center"/>
    </xf>
    <xf numFmtId="0" fontId="62" fillId="0" borderId="0" xfId="0" applyFont="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Alignment="1">
      <alignment vertical="center" wrapText="1"/>
    </xf>
    <xf numFmtId="0" fontId="63" fillId="34" borderId="0" xfId="0" applyFont="1" applyFill="1" applyAlignment="1">
      <alignment vertical="center"/>
    </xf>
    <xf numFmtId="0" fontId="0" fillId="34" borderId="0" xfId="0" applyFill="1" applyAlignment="1">
      <alignment vertical="center"/>
    </xf>
    <xf numFmtId="0" fontId="0" fillId="0" borderId="12" xfId="0" applyBorder="1" applyAlignment="1">
      <alignment vertical="center"/>
    </xf>
    <xf numFmtId="0" fontId="0" fillId="35" borderId="10" xfId="0"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5" borderId="12" xfId="0" applyFill="1" applyBorder="1" applyAlignment="1">
      <alignment vertical="center"/>
    </xf>
    <xf numFmtId="0" fontId="0" fillId="35" borderId="11" xfId="0" applyFill="1" applyBorder="1" applyAlignment="1">
      <alignment vertical="center"/>
    </xf>
    <xf numFmtId="0" fontId="0" fillId="0" borderId="11" xfId="0" applyBorder="1" applyAlignment="1">
      <alignment vertical="center"/>
    </xf>
    <xf numFmtId="0" fontId="0" fillId="35" borderId="11" xfId="0" applyFill="1" applyBorder="1" applyAlignment="1">
      <alignment horizontal="right" vertical="center"/>
    </xf>
    <xf numFmtId="0" fontId="0" fillId="0" borderId="11" xfId="0" applyBorder="1" applyAlignment="1">
      <alignment horizontal="center" vertical="center"/>
    </xf>
    <xf numFmtId="0" fontId="64" fillId="0" borderId="0" xfId="0" applyFont="1" applyAlignment="1">
      <alignment vertical="center"/>
    </xf>
    <xf numFmtId="0" fontId="63" fillId="0" borderId="0" xfId="0" applyFont="1" applyAlignment="1">
      <alignment vertical="center"/>
    </xf>
    <xf numFmtId="0" fontId="65" fillId="9" borderId="0" xfId="0" applyFont="1" applyFill="1" applyAlignment="1">
      <alignment vertical="center"/>
    </xf>
    <xf numFmtId="0" fontId="65" fillId="9" borderId="0" xfId="0" applyFont="1"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65" fillId="34" borderId="0" xfId="0" applyFont="1" applyFill="1" applyAlignment="1">
      <alignment vertical="center"/>
    </xf>
    <xf numFmtId="0" fontId="66" fillId="0" borderId="0" xfId="0" applyFont="1" applyAlignment="1">
      <alignment vertical="center"/>
    </xf>
    <xf numFmtId="0" fontId="0" fillId="0" borderId="0" xfId="0" applyAlignment="1">
      <alignment horizontal="left" vertical="center" wrapText="1"/>
    </xf>
    <xf numFmtId="0" fontId="3" fillId="0" borderId="0" xfId="0" applyFont="1" applyAlignment="1">
      <alignment vertical="center"/>
    </xf>
    <xf numFmtId="0" fontId="5" fillId="9" borderId="0" xfId="0" applyFont="1" applyFill="1" applyAlignment="1">
      <alignment vertical="center"/>
    </xf>
    <xf numFmtId="0" fontId="67" fillId="34" borderId="0" xfId="0" applyFont="1" applyFill="1" applyAlignment="1">
      <alignment vertical="center"/>
    </xf>
    <xf numFmtId="0" fontId="65"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63" fillId="9" borderId="0" xfId="0" applyFont="1" applyFill="1" applyAlignment="1">
      <alignment vertical="center"/>
    </xf>
    <xf numFmtId="0" fontId="67" fillId="0" borderId="0" xfId="0" applyFont="1" applyAlignment="1">
      <alignment vertical="center"/>
    </xf>
    <xf numFmtId="0" fontId="0" fillId="0" borderId="10" xfId="0" applyBorder="1" applyAlignment="1">
      <alignment horizontal="center" vertical="center"/>
    </xf>
    <xf numFmtId="0" fontId="65" fillId="0" borderId="0" xfId="0" applyFont="1"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0" fontId="65" fillId="9" borderId="0" xfId="0" applyFont="1" applyFill="1" applyAlignment="1">
      <alignment horizontal="left" vertical="center"/>
    </xf>
    <xf numFmtId="0" fontId="65" fillId="0" borderId="0" xfId="0" applyFont="1" applyAlignment="1">
      <alignment horizontal="left" vertical="center" wrapText="1"/>
    </xf>
    <xf numFmtId="0" fontId="6" fillId="0" borderId="0" xfId="0" applyFont="1" applyAlignment="1">
      <alignment vertical="center"/>
    </xf>
    <xf numFmtId="0" fontId="65" fillId="0" borderId="0" xfId="0" applyFont="1" applyAlignment="1">
      <alignment horizontal="center" vertical="center"/>
    </xf>
    <xf numFmtId="0" fontId="7" fillId="0" borderId="0" xfId="0" applyFont="1" applyAlignment="1">
      <alignment vertical="center"/>
    </xf>
    <xf numFmtId="0" fontId="68" fillId="0" borderId="0" xfId="0" applyFont="1" applyAlignment="1">
      <alignment vertical="center"/>
    </xf>
    <xf numFmtId="38" fontId="65" fillId="35" borderId="10" xfId="48" applyFont="1" applyFill="1" applyBorder="1" applyAlignment="1">
      <alignment horizontal="right" vertical="center"/>
    </xf>
    <xf numFmtId="38" fontId="0" fillId="35" borderId="10" xfId="48" applyFont="1" applyFill="1" applyBorder="1" applyAlignment="1">
      <alignment horizontal="right" vertical="center"/>
    </xf>
    <xf numFmtId="0" fontId="0" fillId="35" borderId="10" xfId="0" applyFill="1" applyBorder="1" applyAlignment="1">
      <alignment vertical="center" wrapText="1"/>
    </xf>
    <xf numFmtId="0" fontId="5" fillId="0" borderId="0" xfId="0" applyFont="1" applyAlignment="1">
      <alignment vertical="center"/>
    </xf>
    <xf numFmtId="0" fontId="69" fillId="0" borderId="13" xfId="0" applyFont="1" applyBorder="1" applyAlignment="1">
      <alignment horizontal="left" vertical="center"/>
    </xf>
    <xf numFmtId="0" fontId="0" fillId="0" borderId="13" xfId="0" applyFont="1" applyBorder="1" applyAlignment="1">
      <alignment horizontal="left" vertical="center" wrapText="1"/>
    </xf>
    <xf numFmtId="0" fontId="0" fillId="35" borderId="0" xfId="0" applyFill="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38" fontId="0" fillId="0" borderId="16" xfId="48" applyFont="1" applyFill="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vertical="center"/>
    </xf>
    <xf numFmtId="38" fontId="0" fillId="35" borderId="13" xfId="48" applyFont="1"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38" fontId="0" fillId="35" borderId="18" xfId="48" applyFont="1" applyFill="1" applyBorder="1" applyAlignment="1">
      <alignment horizontal="right" vertical="center"/>
    </xf>
    <xf numFmtId="38" fontId="0" fillId="0" borderId="21" xfId="48" applyFont="1" applyFill="1" applyBorder="1" applyAlignment="1">
      <alignment horizontal="right" vertical="center"/>
    </xf>
    <xf numFmtId="0" fontId="0" fillId="0" borderId="18" xfId="0" applyBorder="1" applyAlignment="1">
      <alignment horizontal="center" vertical="center"/>
    </xf>
    <xf numFmtId="0" fontId="0" fillId="0" borderId="22" xfId="0" applyBorder="1" applyAlignment="1">
      <alignment horizontal="center" vertical="center"/>
    </xf>
    <xf numFmtId="38" fontId="0" fillId="0" borderId="23" xfId="48" applyFont="1" applyFill="1" applyBorder="1" applyAlignment="1">
      <alignment horizontal="right" vertical="center"/>
    </xf>
    <xf numFmtId="38" fontId="0" fillId="0" borderId="24" xfId="48" applyFont="1" applyFill="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38" fontId="0" fillId="35" borderId="16" xfId="48" applyFont="1" applyFill="1" applyBorder="1" applyAlignment="1">
      <alignment horizontal="right" vertical="center"/>
    </xf>
    <xf numFmtId="38" fontId="0" fillId="35" borderId="11" xfId="48" applyFont="1" applyFill="1" applyBorder="1" applyAlignment="1">
      <alignment horizontal="right" vertical="center"/>
    </xf>
    <xf numFmtId="0" fontId="0" fillId="0" borderId="30" xfId="0" applyBorder="1" applyAlignment="1">
      <alignment horizontal="center" vertical="center"/>
    </xf>
    <xf numFmtId="38" fontId="0" fillId="35" borderId="28" xfId="48" applyFont="1" applyFill="1" applyBorder="1" applyAlignment="1">
      <alignment horizontal="right"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left" vertical="center"/>
    </xf>
    <xf numFmtId="0" fontId="0" fillId="35" borderId="10" xfId="0" applyFill="1" applyBorder="1" applyAlignment="1">
      <alignment horizontal="left" vertical="center"/>
    </xf>
    <xf numFmtId="0" fontId="65" fillId="0" borderId="0" xfId="0" applyFont="1" applyAlignment="1">
      <alignment vertical="center"/>
    </xf>
    <xf numFmtId="0" fontId="0" fillId="0" borderId="0" xfId="0" applyAlignment="1">
      <alignment horizontal="right" vertical="center"/>
    </xf>
    <xf numFmtId="0" fontId="65" fillId="0" borderId="32" xfId="0" applyFont="1" applyBorder="1" applyAlignment="1">
      <alignment horizontal="left" vertical="center"/>
    </xf>
    <xf numFmtId="0" fontId="0" fillId="0" borderId="32" xfId="0" applyBorder="1" applyAlignment="1">
      <alignment horizontal="left" vertical="center"/>
    </xf>
    <xf numFmtId="0" fontId="65" fillId="0" borderId="0" xfId="0" applyFont="1" applyAlignment="1">
      <alignment horizontal="left" vertical="center"/>
    </xf>
    <xf numFmtId="0" fontId="65" fillId="33" borderId="10" xfId="0" applyFont="1" applyFill="1" applyBorder="1" applyAlignment="1">
      <alignment horizontal="center" vertical="center"/>
    </xf>
    <xf numFmtId="0" fontId="0" fillId="35" borderId="10" xfId="0" applyFill="1" applyBorder="1" applyAlignment="1">
      <alignment horizontal="center" vertical="center"/>
    </xf>
    <xf numFmtId="0" fontId="0" fillId="33" borderId="10" xfId="0" applyFill="1" applyBorder="1" applyAlignment="1">
      <alignment horizontal="center"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63" fillId="35" borderId="20" xfId="0" applyFont="1" applyFill="1" applyBorder="1" applyAlignment="1">
      <alignment vertical="center"/>
    </xf>
    <xf numFmtId="0" fontId="65" fillId="33" borderId="20" xfId="0" applyFont="1" applyFill="1" applyBorder="1" applyAlignment="1">
      <alignment vertical="center"/>
    </xf>
    <xf numFmtId="38" fontId="65" fillId="35" borderId="20" xfId="48" applyFont="1" applyFill="1" applyBorder="1" applyAlignment="1" applyProtection="1">
      <alignment horizontal="right" vertical="center"/>
      <protection locked="0"/>
    </xf>
    <xf numFmtId="0" fontId="63" fillId="0" borderId="0" xfId="0" applyFont="1" applyAlignment="1">
      <alignment horizontal="right" vertical="center"/>
    </xf>
    <xf numFmtId="0" fontId="0" fillId="0" borderId="33" xfId="0" applyBorder="1" applyAlignment="1">
      <alignment horizontal="center" vertical="center"/>
    </xf>
    <xf numFmtId="38" fontId="0" fillId="0" borderId="10" xfId="48" applyFont="1" applyFill="1" applyBorder="1" applyAlignment="1">
      <alignment horizontal="righ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38" fontId="0" fillId="35" borderId="37" xfId="48" applyFont="1" applyFill="1" applyBorder="1" applyAlignment="1">
      <alignment horizontal="right" vertical="center"/>
    </xf>
    <xf numFmtId="38" fontId="0" fillId="0" borderId="38" xfId="48" applyFont="1" applyFill="1" applyBorder="1" applyAlignment="1">
      <alignment horizontal="right" vertical="center"/>
    </xf>
    <xf numFmtId="38" fontId="0" fillId="0" borderId="11" xfId="48" applyFont="1" applyFill="1" applyBorder="1" applyAlignment="1">
      <alignment horizontal="right" vertical="center"/>
    </xf>
    <xf numFmtId="0" fontId="0" fillId="0" borderId="39" xfId="0" applyBorder="1" applyAlignment="1">
      <alignment horizontal="center" vertical="center"/>
    </xf>
    <xf numFmtId="38" fontId="0" fillId="35" borderId="40" xfId="48" applyFont="1" applyFill="1" applyBorder="1" applyAlignment="1">
      <alignment horizontal="right" vertical="center"/>
    </xf>
    <xf numFmtId="38" fontId="0" fillId="0" borderId="41" xfId="48" applyFont="1" applyFill="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38" fontId="0" fillId="0" borderId="48" xfId="48" applyFont="1" applyFill="1" applyBorder="1" applyAlignment="1">
      <alignment horizontal="right" vertical="center"/>
    </xf>
    <xf numFmtId="0" fontId="0" fillId="0" borderId="49" xfId="0" applyBorder="1" applyAlignment="1">
      <alignment horizontal="center" vertical="center"/>
    </xf>
    <xf numFmtId="38" fontId="0" fillId="0" borderId="50" xfId="0" applyNumberFormat="1" applyBorder="1" applyAlignment="1">
      <alignment horizontal="right" vertical="center"/>
    </xf>
    <xf numFmtId="0" fontId="0" fillId="0" borderId="51" xfId="0" applyBorder="1" applyAlignment="1">
      <alignment vertical="center"/>
    </xf>
    <xf numFmtId="0" fontId="0" fillId="0" borderId="44" xfId="0" applyBorder="1" applyAlignment="1">
      <alignment vertical="center"/>
    </xf>
    <xf numFmtId="0" fontId="0" fillId="0" borderId="32" xfId="0" applyBorder="1" applyAlignment="1">
      <alignment vertical="center"/>
    </xf>
    <xf numFmtId="0" fontId="0" fillId="0" borderId="16"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13" xfId="0" applyBorder="1" applyAlignment="1">
      <alignment vertical="center"/>
    </xf>
    <xf numFmtId="0" fontId="65" fillId="0" borderId="0" xfId="0" applyFont="1" applyAlignment="1">
      <alignment vertical="center" wrapText="1"/>
    </xf>
    <xf numFmtId="38" fontId="65" fillId="35" borderId="56" xfId="48" applyFont="1" applyFill="1" applyBorder="1" applyAlignment="1" applyProtection="1">
      <alignment horizontal="right" vertical="center"/>
      <protection locked="0"/>
    </xf>
    <xf numFmtId="0" fontId="65" fillId="0" borderId="10" xfId="0" applyFont="1" applyBorder="1" applyAlignment="1">
      <alignment horizontal="left" vertical="center" wrapText="1"/>
    </xf>
    <xf numFmtId="0" fontId="65" fillId="0" borderId="10" xfId="0" applyFont="1" applyBorder="1" applyAlignment="1">
      <alignment vertical="center"/>
    </xf>
    <xf numFmtId="0" fontId="65" fillId="0" borderId="10" xfId="0" applyFont="1" applyBorder="1" applyAlignment="1">
      <alignment horizontal="right" vertical="center" wrapText="1"/>
    </xf>
    <xf numFmtId="0" fontId="65" fillId="0" borderId="10" xfId="0" applyFont="1" applyBorder="1" applyAlignment="1">
      <alignment vertical="center" wrapText="1"/>
    </xf>
    <xf numFmtId="38" fontId="0" fillId="0" borderId="10" xfId="0" applyNumberFormat="1" applyBorder="1" applyAlignment="1">
      <alignment vertical="center"/>
    </xf>
    <xf numFmtId="0" fontId="66" fillId="0" borderId="10" xfId="0" applyFont="1" applyBorder="1" applyAlignment="1">
      <alignment vertical="center" wrapText="1"/>
    </xf>
    <xf numFmtId="38" fontId="0" fillId="0" borderId="57" xfId="48" applyFont="1" applyFill="1" applyBorder="1" applyAlignment="1">
      <alignment horizontal="right" vertical="center"/>
    </xf>
    <xf numFmtId="0" fontId="70" fillId="0" borderId="0" xfId="0" applyFont="1" applyAlignment="1">
      <alignment vertical="center"/>
    </xf>
    <xf numFmtId="38" fontId="0" fillId="0" borderId="11" xfId="0" applyNumberFormat="1" applyBorder="1" applyAlignment="1">
      <alignment vertical="center"/>
    </xf>
    <xf numFmtId="38" fontId="0" fillId="0" borderId="51" xfId="0" applyNumberFormat="1" applyBorder="1" applyAlignment="1">
      <alignment vertical="center"/>
    </xf>
    <xf numFmtId="180" fontId="0" fillId="0" borderId="0" xfId="0" applyNumberFormat="1" applyAlignment="1">
      <alignment vertical="center"/>
    </xf>
    <xf numFmtId="180" fontId="0" fillId="0" borderId="10" xfId="0" applyNumberFormat="1" applyBorder="1" applyAlignment="1">
      <alignment vertical="center"/>
    </xf>
    <xf numFmtId="180" fontId="0" fillId="0" borderId="0" xfId="0" applyNumberFormat="1" applyAlignment="1">
      <alignment vertical="center" wrapText="1"/>
    </xf>
    <xf numFmtId="180" fontId="0" fillId="0" borderId="10" xfId="0" applyNumberFormat="1" applyBorder="1" applyAlignment="1">
      <alignment horizontal="center" vertical="center"/>
    </xf>
    <xf numFmtId="0" fontId="0" fillId="0" borderId="0" xfId="0" applyBorder="1" applyAlignment="1">
      <alignment vertical="center"/>
    </xf>
    <xf numFmtId="180" fontId="0" fillId="0" borderId="12" xfId="0" applyNumberFormat="1" applyFill="1" applyBorder="1" applyAlignment="1">
      <alignment vertical="center"/>
    </xf>
    <xf numFmtId="180" fontId="0" fillId="0" borderId="45" xfId="0" applyNumberFormat="1" applyFill="1" applyBorder="1" applyAlignment="1">
      <alignment vertical="center"/>
    </xf>
    <xf numFmtId="181" fontId="0" fillId="0" borderId="11" xfId="0" applyNumberFormat="1" applyFill="1" applyBorder="1" applyAlignment="1">
      <alignment vertical="center"/>
    </xf>
    <xf numFmtId="180" fontId="0" fillId="0" borderId="54" xfId="0" applyNumberFormat="1" applyBorder="1" applyAlignment="1">
      <alignment vertical="center"/>
    </xf>
    <xf numFmtId="180" fontId="0" fillId="0" borderId="44" xfId="0" applyNumberFormat="1" applyBorder="1" applyAlignment="1">
      <alignment vertical="center"/>
    </xf>
    <xf numFmtId="180" fontId="0" fillId="0" borderId="44" xfId="0" applyNumberFormat="1" applyFill="1" applyBorder="1" applyAlignment="1">
      <alignment vertical="center"/>
    </xf>
    <xf numFmtId="180" fontId="0" fillId="0" borderId="16" xfId="0" applyNumberFormat="1" applyBorder="1" applyAlignment="1">
      <alignment vertical="center"/>
    </xf>
    <xf numFmtId="180" fontId="0" fillId="0" borderId="54" xfId="0" applyNumberFormat="1" applyFill="1" applyBorder="1" applyAlignment="1">
      <alignment vertical="center"/>
    </xf>
    <xf numFmtId="180" fontId="0" fillId="0" borderId="11" xfId="0" applyNumberFormat="1" applyBorder="1" applyAlignment="1">
      <alignment vertical="center"/>
    </xf>
    <xf numFmtId="0" fontId="65" fillId="0" borderId="0" xfId="0" applyFont="1" applyBorder="1" applyAlignment="1">
      <alignment horizontal="center" vertical="center" wrapText="1"/>
    </xf>
    <xf numFmtId="0" fontId="65" fillId="0" borderId="0" xfId="0" applyFont="1" applyBorder="1" applyAlignment="1">
      <alignment vertical="center"/>
    </xf>
    <xf numFmtId="0" fontId="65" fillId="0" borderId="0" xfId="0" applyFont="1" applyBorder="1" applyAlignment="1">
      <alignment horizontal="left" vertical="center" wrapText="1"/>
    </xf>
    <xf numFmtId="0" fontId="65" fillId="0" borderId="10" xfId="0" applyFont="1" applyBorder="1" applyAlignment="1">
      <alignment horizontal="left" vertical="center" wrapText="1"/>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center"/>
    </xf>
    <xf numFmtId="0" fontId="65" fillId="0" borderId="10" xfId="0" applyFont="1" applyBorder="1" applyAlignment="1">
      <alignment horizontal="center" vertical="center" wrapText="1"/>
    </xf>
    <xf numFmtId="0" fontId="71" fillId="36" borderId="0" xfId="0" applyFont="1" applyFill="1" applyAlignment="1">
      <alignment horizontal="center" vertical="center"/>
    </xf>
    <xf numFmtId="0" fontId="70" fillId="0" borderId="0" xfId="0" applyFont="1" applyAlignment="1">
      <alignment horizontal="left" vertical="center"/>
    </xf>
    <xf numFmtId="0" fontId="65" fillId="35" borderId="58" xfId="0" applyFont="1" applyFill="1" applyBorder="1" applyAlignment="1">
      <alignment horizontal="center" vertical="center"/>
    </xf>
    <xf numFmtId="0" fontId="65" fillId="35" borderId="59" xfId="0" applyFont="1" applyFill="1" applyBorder="1" applyAlignment="1">
      <alignment horizontal="center" vertical="center"/>
    </xf>
    <xf numFmtId="0" fontId="65" fillId="35" borderId="60" xfId="0" applyFont="1" applyFill="1" applyBorder="1" applyAlignment="1">
      <alignment horizontal="center" vertical="center"/>
    </xf>
    <xf numFmtId="0" fontId="65" fillId="35" borderId="61" xfId="0" applyFont="1" applyFill="1" applyBorder="1" applyAlignment="1">
      <alignment horizontal="center" vertical="center"/>
    </xf>
    <xf numFmtId="0" fontId="65" fillId="35" borderId="62" xfId="0" applyFont="1" applyFill="1" applyBorder="1" applyAlignment="1">
      <alignment horizontal="center" vertical="center"/>
    </xf>
    <xf numFmtId="0" fontId="65" fillId="35" borderId="63" xfId="0" applyFont="1" applyFill="1" applyBorder="1" applyAlignment="1">
      <alignment horizontal="center" vertical="center"/>
    </xf>
    <xf numFmtId="0" fontId="65" fillId="0" borderId="10" xfId="0" applyFont="1" applyBorder="1" applyAlignment="1">
      <alignment horizontal="left" vertical="center"/>
    </xf>
    <xf numFmtId="0" fontId="65" fillId="0" borderId="0" xfId="0" applyFont="1" applyAlignment="1">
      <alignment horizontal="left" vertical="top" wrapText="1"/>
    </xf>
    <xf numFmtId="0" fontId="63" fillId="0" borderId="0" xfId="0" applyFont="1" applyAlignment="1">
      <alignment horizontal="left" vertical="center"/>
    </xf>
    <xf numFmtId="0" fontId="63" fillId="0" borderId="0" xfId="0" applyFont="1" applyAlignment="1">
      <alignment horizontal="right" vertical="center"/>
    </xf>
    <xf numFmtId="0" fontId="65" fillId="35" borderId="58" xfId="0" applyFont="1" applyFill="1" applyBorder="1" applyAlignment="1">
      <alignment horizontal="left" vertical="center"/>
    </xf>
    <xf numFmtId="0" fontId="65" fillId="35" borderId="59" xfId="0" applyFont="1" applyFill="1" applyBorder="1" applyAlignment="1">
      <alignment horizontal="left" vertical="center"/>
    </xf>
    <xf numFmtId="0" fontId="65" fillId="35" borderId="60" xfId="0" applyFont="1" applyFill="1" applyBorder="1" applyAlignment="1">
      <alignment horizontal="left" vertical="center"/>
    </xf>
    <xf numFmtId="0" fontId="65" fillId="35" borderId="61" xfId="0" applyFont="1" applyFill="1" applyBorder="1" applyAlignment="1">
      <alignment horizontal="left" vertical="center"/>
    </xf>
    <xf numFmtId="0" fontId="65" fillId="35" borderId="62" xfId="0" applyFont="1" applyFill="1" applyBorder="1" applyAlignment="1">
      <alignment horizontal="left" vertical="center"/>
    </xf>
    <xf numFmtId="0" fontId="65" fillId="35" borderId="63" xfId="0" applyFont="1" applyFill="1" applyBorder="1" applyAlignment="1">
      <alignment horizontal="left" vertical="center"/>
    </xf>
    <xf numFmtId="0" fontId="66"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64" xfId="0" applyBorder="1" applyAlignment="1">
      <alignment horizontal="left" vertical="center"/>
    </xf>
    <xf numFmtId="0" fontId="0" fillId="0" borderId="65" xfId="0" applyBorder="1" applyAlignment="1">
      <alignment horizontal="left" vertical="center"/>
    </xf>
    <xf numFmtId="38" fontId="0" fillId="23" borderId="64" xfId="48" applyFont="1" applyFill="1" applyBorder="1" applyAlignment="1">
      <alignment horizontal="center" vertical="center"/>
    </xf>
    <xf numFmtId="38" fontId="0" fillId="23" borderId="65" xfId="48" applyFont="1" applyFill="1" applyBorder="1" applyAlignment="1">
      <alignment horizontal="center" vertical="center"/>
    </xf>
    <xf numFmtId="0" fontId="72" fillId="0" borderId="64" xfId="0" applyFont="1" applyBorder="1" applyAlignment="1">
      <alignment horizontal="left" vertical="center" wrapText="1"/>
    </xf>
    <xf numFmtId="0" fontId="72" fillId="0" borderId="55" xfId="0" applyFont="1" applyBorder="1" applyAlignment="1">
      <alignment horizontal="left" vertical="center" wrapText="1"/>
    </xf>
    <xf numFmtId="0" fontId="72" fillId="0" borderId="65" xfId="0" applyFont="1" applyBorder="1" applyAlignment="1">
      <alignment horizontal="left" vertical="center" wrapText="1"/>
    </xf>
    <xf numFmtId="0" fontId="0" fillId="0" borderId="33" xfId="0" applyBorder="1" applyAlignment="1">
      <alignment horizontal="left" vertical="center"/>
    </xf>
    <xf numFmtId="0" fontId="0" fillId="0" borderId="66" xfId="0" applyBorder="1" applyAlignment="1">
      <alignment horizontal="left" vertical="center"/>
    </xf>
    <xf numFmtId="38" fontId="0" fillId="0" borderId="33" xfId="0" applyNumberFormat="1" applyBorder="1" applyAlignment="1">
      <alignment horizontal="center" vertical="center"/>
    </xf>
    <xf numFmtId="38" fontId="0" fillId="0" borderId="67" xfId="0" applyNumberFormat="1" applyBorder="1" applyAlignment="1">
      <alignment horizontal="center" vertical="center"/>
    </xf>
    <xf numFmtId="38" fontId="0" fillId="0" borderId="66" xfId="0" applyNumberFormat="1"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66" fillId="0" borderId="0" xfId="0" applyFont="1" applyAlignment="1">
      <alignment horizontal="left" vertical="center" wrapText="1"/>
    </xf>
    <xf numFmtId="0" fontId="66" fillId="0" borderId="0" xfId="0" applyFont="1" applyAlignment="1">
      <alignment horizontal="left" vertical="center"/>
    </xf>
    <xf numFmtId="38" fontId="0" fillId="0" borderId="64" xfId="48" applyFont="1" applyFill="1" applyBorder="1" applyAlignment="1">
      <alignment horizontal="right" vertical="center"/>
    </xf>
    <xf numFmtId="38" fontId="0" fillId="0" borderId="65" xfId="48" applyFont="1" applyFill="1" applyBorder="1" applyAlignment="1">
      <alignment horizontal="right" vertical="center"/>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55"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38" fontId="0" fillId="0" borderId="61" xfId="48" applyFont="1" applyBorder="1" applyAlignment="1">
      <alignment horizontal="right" vertical="center"/>
    </xf>
    <xf numFmtId="38" fontId="0" fillId="0" borderId="63" xfId="48" applyFont="1" applyBorder="1" applyAlignment="1">
      <alignment horizontal="right" vertical="center"/>
    </xf>
    <xf numFmtId="38" fontId="0" fillId="0" borderId="33" xfId="0" applyNumberFormat="1" applyBorder="1" applyAlignment="1">
      <alignment horizontal="right" vertical="center"/>
    </xf>
    <xf numFmtId="0" fontId="0" fillId="0" borderId="66" xfId="0" applyBorder="1" applyAlignment="1">
      <alignment horizontal="right" vertical="center"/>
    </xf>
    <xf numFmtId="0" fontId="0" fillId="0" borderId="33" xfId="0" applyBorder="1" applyAlignment="1">
      <alignment horizontal="center" vertical="center"/>
    </xf>
    <xf numFmtId="0" fontId="0" fillId="0" borderId="67" xfId="0" applyBorder="1" applyAlignment="1">
      <alignment horizontal="center" vertical="center"/>
    </xf>
    <xf numFmtId="38" fontId="0" fillId="0" borderId="14" xfId="48" applyFont="1" applyFill="1" applyBorder="1" applyAlignment="1">
      <alignment horizontal="right" vertical="center"/>
    </xf>
    <xf numFmtId="38" fontId="0" fillId="0" borderId="15" xfId="48" applyFont="1" applyFill="1" applyBorder="1" applyAlignment="1">
      <alignment horizontal="right" vertical="center"/>
    </xf>
    <xf numFmtId="0" fontId="63" fillId="0" borderId="0" xfId="0" applyFont="1" applyAlignment="1">
      <alignment horizontal="center" vertical="center"/>
    </xf>
    <xf numFmtId="0" fontId="0" fillId="0" borderId="70" xfId="0" applyBorder="1" applyAlignment="1">
      <alignment horizontal="left" vertical="center"/>
    </xf>
    <xf numFmtId="0" fontId="0" fillId="0" borderId="32" xfId="0" applyBorder="1" applyAlignment="1">
      <alignment horizontal="left" vertical="center"/>
    </xf>
    <xf numFmtId="38" fontId="0" fillId="0" borderId="58" xfId="48" applyFont="1" applyFill="1" applyBorder="1" applyAlignment="1">
      <alignment horizontal="right" vertical="center"/>
    </xf>
    <xf numFmtId="38" fontId="0" fillId="0" borderId="60" xfId="48" applyFont="1" applyFill="1" applyBorder="1" applyAlignment="1">
      <alignment horizontal="righ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0" xfId="0" applyBorder="1" applyAlignment="1">
      <alignment horizontal="left" vertical="center"/>
    </xf>
    <xf numFmtId="0" fontId="0" fillId="35" borderId="10" xfId="0" applyFill="1" applyBorder="1" applyAlignment="1">
      <alignment horizontal="center" vertical="center"/>
    </xf>
    <xf numFmtId="0" fontId="65" fillId="9" borderId="0" xfId="0" applyFont="1" applyFill="1" applyAlignment="1">
      <alignment horizontal="left" vertical="center"/>
    </xf>
    <xf numFmtId="0" fontId="0" fillId="0" borderId="71" xfId="0" applyBorder="1" applyAlignment="1">
      <alignment horizontal="center" vertical="center"/>
    </xf>
    <xf numFmtId="0" fontId="0" fillId="0" borderId="48" xfId="0" applyBorder="1" applyAlignment="1">
      <alignment horizontal="center" vertical="center"/>
    </xf>
    <xf numFmtId="0" fontId="0" fillId="0" borderId="72" xfId="0" applyBorder="1" applyAlignment="1">
      <alignment horizontal="center" vertical="center"/>
    </xf>
    <xf numFmtId="0" fontId="0" fillId="0" borderId="31" xfId="0" applyBorder="1" applyAlignment="1">
      <alignment horizontal="center" vertical="center"/>
    </xf>
    <xf numFmtId="38" fontId="0" fillId="0" borderId="73" xfId="48" applyFont="1" applyFill="1" applyBorder="1" applyAlignment="1">
      <alignment horizontal="right" vertical="center"/>
    </xf>
    <xf numFmtId="38" fontId="0" fillId="0" borderId="74" xfId="48" applyFont="1" applyFill="1" applyBorder="1" applyAlignment="1">
      <alignment horizontal="right" vertical="center"/>
    </xf>
    <xf numFmtId="38" fontId="0" fillId="0" borderId="75" xfId="48" applyFont="1" applyFill="1" applyBorder="1" applyAlignment="1">
      <alignment horizontal="right" vertical="center"/>
    </xf>
    <xf numFmtId="0" fontId="5" fillId="0" borderId="72"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73" fillId="0" borderId="14" xfId="0" applyFont="1" applyBorder="1" applyAlignment="1">
      <alignment horizontal="left" vertical="center" wrapText="1"/>
    </xf>
    <xf numFmtId="0" fontId="74" fillId="0" borderId="10" xfId="0" applyFont="1" applyBorder="1" applyAlignment="1">
      <alignment horizontal="left" vertical="center" wrapText="1"/>
    </xf>
    <xf numFmtId="0" fontId="74" fillId="0" borderId="15" xfId="0" applyFont="1" applyBorder="1" applyAlignment="1">
      <alignment horizontal="left" vertical="center" wrapText="1"/>
    </xf>
    <xf numFmtId="38" fontId="0" fillId="33" borderId="14" xfId="48" applyFont="1" applyFill="1" applyBorder="1" applyAlignment="1">
      <alignment horizontal="right" vertical="center"/>
    </xf>
    <xf numFmtId="38" fontId="0" fillId="33" borderId="15" xfId="48" applyFont="1" applyFill="1" applyBorder="1" applyAlignment="1">
      <alignment horizontal="right" vertical="center"/>
    </xf>
    <xf numFmtId="0" fontId="0" fillId="33" borderId="10" xfId="0" applyFill="1" applyBorder="1" applyAlignment="1">
      <alignment horizontal="center" vertical="center"/>
    </xf>
    <xf numFmtId="0" fontId="0" fillId="0" borderId="0" xfId="0" applyAlignment="1">
      <alignment horizontal="left" vertical="center"/>
    </xf>
    <xf numFmtId="0" fontId="0" fillId="0" borderId="51" xfId="0" applyBorder="1" applyAlignment="1">
      <alignment horizontal="left" vertical="center" wrapText="1"/>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28" xfId="0" applyFill="1" applyBorder="1" applyAlignment="1">
      <alignment horizontal="center" vertical="center"/>
    </xf>
    <xf numFmtId="0" fontId="0" fillId="33" borderId="32" xfId="0" applyFill="1" applyBorder="1" applyAlignment="1">
      <alignment horizontal="center" vertical="center"/>
    </xf>
    <xf numFmtId="0" fontId="0" fillId="33" borderId="16" xfId="0" applyFill="1" applyBorder="1" applyAlignment="1">
      <alignment horizontal="center" vertical="center"/>
    </xf>
    <xf numFmtId="0" fontId="0" fillId="0" borderId="55" xfId="0" applyBorder="1" applyAlignment="1">
      <alignment horizontal="left" vertical="center" wrapText="1"/>
    </xf>
    <xf numFmtId="0" fontId="0" fillId="0" borderId="13" xfId="0" applyBorder="1" applyAlignment="1">
      <alignment horizontal="left" vertical="center" wrapText="1"/>
    </xf>
    <xf numFmtId="0" fontId="0" fillId="0" borderId="18" xfId="0" applyFont="1" applyBorder="1" applyAlignment="1">
      <alignment horizontal="left" vertical="center" wrapText="1"/>
    </xf>
    <xf numFmtId="0" fontId="0" fillId="0" borderId="55" xfId="0" applyFont="1" applyBorder="1" applyAlignment="1">
      <alignment horizontal="left" vertical="center" wrapText="1"/>
    </xf>
    <xf numFmtId="0" fontId="0" fillId="0" borderId="13" xfId="0" applyFont="1" applyBorder="1" applyAlignment="1">
      <alignment horizontal="left" vertical="center" wrapText="1"/>
    </xf>
    <xf numFmtId="0" fontId="0" fillId="0" borderId="18" xfId="0" applyBorder="1" applyAlignment="1">
      <alignment horizontal="left" vertical="center"/>
    </xf>
    <xf numFmtId="0" fontId="0" fillId="0" borderId="13" xfId="0" applyBorder="1" applyAlignment="1">
      <alignment horizontal="left" vertical="center"/>
    </xf>
    <xf numFmtId="0" fontId="69" fillId="0" borderId="18" xfId="0" applyFont="1" applyBorder="1" applyAlignment="1">
      <alignment horizontal="left" vertical="center"/>
    </xf>
    <xf numFmtId="0" fontId="69" fillId="0" borderId="55" xfId="0" applyFont="1" applyBorder="1" applyAlignment="1">
      <alignment horizontal="left" vertical="center"/>
    </xf>
    <xf numFmtId="0" fontId="69" fillId="0" borderId="13" xfId="0" applyFont="1" applyBorder="1" applyAlignment="1">
      <alignment horizontal="lef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xf>
    <xf numFmtId="0" fontId="0" fillId="35" borderId="52" xfId="0" applyFill="1" applyBorder="1" applyAlignment="1">
      <alignment horizontal="center" vertical="center"/>
    </xf>
    <xf numFmtId="0" fontId="0" fillId="35" borderId="53" xfId="0" applyFill="1" applyBorder="1" applyAlignment="1">
      <alignment horizontal="center" vertical="center"/>
    </xf>
    <xf numFmtId="0" fontId="0" fillId="35" borderId="54" xfId="0" applyFill="1" applyBorder="1" applyAlignment="1">
      <alignment horizontal="center" vertical="center"/>
    </xf>
    <xf numFmtId="0" fontId="0" fillId="35" borderId="28" xfId="0" applyFill="1" applyBorder="1" applyAlignment="1">
      <alignment horizontal="center" vertical="center"/>
    </xf>
    <xf numFmtId="0" fontId="0" fillId="35" borderId="32" xfId="0" applyFill="1" applyBorder="1" applyAlignment="1">
      <alignment horizontal="center" vertical="center"/>
    </xf>
    <xf numFmtId="0" fontId="0" fillId="35" borderId="16" xfId="0" applyFill="1" applyBorder="1" applyAlignment="1">
      <alignment horizontal="center" vertical="center"/>
    </xf>
    <xf numFmtId="0" fontId="0" fillId="0" borderId="71" xfId="0" applyFont="1" applyBorder="1" applyAlignment="1">
      <alignment horizontal="center" vertical="center"/>
    </xf>
    <xf numFmtId="0" fontId="0" fillId="0" borderId="48" xfId="0" applyFont="1"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5" borderId="10" xfId="0" applyFill="1" applyBorder="1" applyAlignment="1">
      <alignment horizontal="right" vertical="center"/>
    </xf>
    <xf numFmtId="0" fontId="0" fillId="0" borderId="55" xfId="0" applyBorder="1" applyAlignment="1">
      <alignment horizontal="center" vertical="center"/>
    </xf>
    <xf numFmtId="0" fontId="69" fillId="0" borderId="51" xfId="0" applyFont="1" applyBorder="1" applyAlignment="1">
      <alignment horizontal="center" vertical="center"/>
    </xf>
    <xf numFmtId="0" fontId="69" fillId="0" borderId="0" xfId="0" applyFont="1" applyBorder="1" applyAlignment="1">
      <alignment horizontal="center" vertical="center"/>
    </xf>
    <xf numFmtId="38" fontId="0" fillId="0" borderId="72" xfId="48" applyFont="1" applyFill="1" applyBorder="1" applyAlignment="1">
      <alignment horizontal="right" vertical="center"/>
    </xf>
    <xf numFmtId="38" fontId="0" fillId="0" borderId="17" xfId="48" applyFont="1" applyFill="1" applyBorder="1" applyAlignment="1">
      <alignment horizontal="right" vertical="center"/>
    </xf>
    <xf numFmtId="38" fontId="0" fillId="0" borderId="26" xfId="48" applyFont="1" applyFill="1" applyBorder="1" applyAlignment="1">
      <alignment horizontal="righ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33" borderId="10" xfId="0" applyFill="1" applyBorder="1" applyAlignment="1">
      <alignment horizontal="right"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51" xfId="0" applyBorder="1" applyAlignment="1">
      <alignment horizontal="left" vertical="center"/>
    </xf>
    <xf numFmtId="0" fontId="3" fillId="33" borderId="10" xfId="0" applyFont="1" applyFill="1" applyBorder="1" applyAlignment="1">
      <alignment horizontal="center" vertical="center"/>
    </xf>
    <xf numFmtId="38" fontId="3" fillId="33" borderId="10" xfId="48" applyFont="1" applyFill="1" applyBorder="1" applyAlignment="1">
      <alignment horizontal="right" vertical="center"/>
    </xf>
    <xf numFmtId="38" fontId="0" fillId="33" borderId="10" xfId="48" applyFont="1" applyFill="1" applyBorder="1" applyAlignment="1">
      <alignment horizontal="right" vertical="center"/>
    </xf>
    <xf numFmtId="0" fontId="0" fillId="0" borderId="52" xfId="0" applyBorder="1" applyAlignment="1">
      <alignment horizontal="left" vertical="center"/>
    </xf>
    <xf numFmtId="0" fontId="0" fillId="0" borderId="54"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0" fillId="0" borderId="55" xfId="0" applyFont="1" applyBorder="1" applyAlignment="1">
      <alignment horizontal="left" vertical="center"/>
    </xf>
    <xf numFmtId="0" fontId="0" fillId="0" borderId="13" xfId="0" applyFont="1" applyBorder="1" applyAlignment="1">
      <alignment horizontal="left" vertical="center"/>
    </xf>
    <xf numFmtId="0" fontId="0" fillId="0" borderId="53" xfId="0" applyBorder="1" applyAlignment="1">
      <alignment horizontal="left"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8" xfId="0" applyBorder="1" applyAlignment="1">
      <alignment horizontal="left" vertical="center" wrapText="1"/>
    </xf>
    <xf numFmtId="0" fontId="0" fillId="0" borderId="32" xfId="0" applyBorder="1" applyAlignment="1">
      <alignment horizontal="left" vertical="center" wrapText="1"/>
    </xf>
    <xf numFmtId="0" fontId="62" fillId="0" borderId="10" xfId="0" applyFont="1" applyBorder="1" applyAlignment="1">
      <alignment horizontal="left" vertical="center"/>
    </xf>
    <xf numFmtId="0" fontId="0" fillId="33" borderId="10" xfId="0" applyFill="1" applyBorder="1" applyAlignment="1">
      <alignment horizontal="left" vertical="center"/>
    </xf>
    <xf numFmtId="0" fontId="0" fillId="35" borderId="11" xfId="0" applyFill="1" applyBorder="1" applyAlignment="1">
      <alignment horizontal="right" vertical="center"/>
    </xf>
    <xf numFmtId="0" fontId="67" fillId="34"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35" borderId="11" xfId="0" applyFill="1" applyBorder="1" applyAlignment="1">
      <alignment horizontal="center" vertical="center"/>
    </xf>
    <xf numFmtId="0" fontId="61" fillId="35"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65297;&#12288;&#22522;&#30990;&#12539;&#35070;&#20184;&#24037;&#20107;'!A1" /><Relationship Id="rId2" Type="http://schemas.openxmlformats.org/officeDocument/2006/relationships/hyperlink" Target="#'A&#65298;&#12288;&#25644;&#20837;&#12539;&#36939;&#25644;&#24037;&#20107;'!A1" /><Relationship Id="rId3" Type="http://schemas.openxmlformats.org/officeDocument/2006/relationships/hyperlink" Target="#'A&#65299;&#12288;&#38651;&#27671;&#37197;&#32218;&#24037;&#20107;&#31561;'!A1" /><Relationship Id="rId4" Type="http://schemas.openxmlformats.org/officeDocument/2006/relationships/hyperlink" Target="#'A&#65302;&#12288;&#26696;&#20869;&#26495;&#35373;&#32622;&#24037;&#20107;'!A1" /><Relationship Id="rId5" Type="http://schemas.openxmlformats.org/officeDocument/2006/relationships/hyperlink" Target="#'A&#65303;&#12288;&#12521;&#12452;&#12531;&#24341;&#12365;&#24037;&#20107;'!A1" /><Relationship Id="rId6" Type="http://schemas.openxmlformats.org/officeDocument/2006/relationships/hyperlink" Target="#'A&#65304;&#12288;&#36335;&#38754;&#34920;&#31034;&#24037;&#20107;'!A1" /><Relationship Id="rId7" Type="http://schemas.openxmlformats.org/officeDocument/2006/relationships/hyperlink" Target="#'A&#65305;&#12288;&#23627;&#26681;&#35373;&#32622;&#24037;&#20107;'!A1" /><Relationship Id="rId8" Type="http://schemas.openxmlformats.org/officeDocument/2006/relationships/hyperlink" Target="#'A&#65297;&#65296;&#12288;&#23567;&#23627;&#35373;&#32622;&#24037;&#20107;'!A1" /><Relationship Id="rId9" Type="http://schemas.openxmlformats.org/officeDocument/2006/relationships/hyperlink" Target="#'A&#65297;&#65297;&#12288;&#38450;&#35703;&#29992;&#37096;&#26448;&#35373;&#32622;&#24037;&#20107;'!A1" /><Relationship Id="rId10" Type="http://schemas.openxmlformats.org/officeDocument/2006/relationships/hyperlink" Target="#'A&#65297;&#65298;&#12288;&#38651;&#28783;&#35373;&#32622;&#24037;&#20107;'!A1" /><Relationship Id="rId11" Type="http://schemas.openxmlformats.org/officeDocument/2006/relationships/hyperlink" Target="#'A&#65297;&#65305;&#12288;&#12473;&#12506;&#12540;&#12473;&#36896;&#25104;&#24037;&#20107;'!A1" /></Relationships>
</file>

<file path=xl/drawings/_rels/drawing10.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11.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12.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2.xml.rels><?xml version="1.0" encoding="utf-8" standalone="yes"?><Relationships xmlns="http://schemas.openxmlformats.org/package/2006/relationships"><Relationship Id="rId1" Type="http://schemas.openxmlformats.org/officeDocument/2006/relationships/hyperlink" Target="#'5&#65293;10&#65293;2,3,4&#12288;&#20805;&#38651;&#35373;&#20633;&#31561;&#35373;&#32622;&#24037;&#20107;&#30003;&#21578;&#12398;&#30003;&#21578;&#38989;&#31561;'!A1" /></Relationships>
</file>

<file path=xl/drawings/_rels/drawing3.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4.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5.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6.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7.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8.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_rels/drawing9.xml.rels><?xml version="1.0" encoding="utf-8" standalone="yes"?><Relationships xmlns="http://schemas.openxmlformats.org/package/2006/relationships"><Relationship Id="rId1" Type="http://schemas.openxmlformats.org/officeDocument/2006/relationships/hyperlink" Target="#'5&#65293;9&#65293;2,3,4&#12288;&#20805;&#38651;&#35373;&#20633;&#31561;&#35373;&#32622;&#24037;&#20107;&#30003;&#21578;&#12398;&#30003;&#21578;&#38989;&#3156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24</xdr:row>
      <xdr:rowOff>28575</xdr:rowOff>
    </xdr:from>
    <xdr:to>
      <xdr:col>9</xdr:col>
      <xdr:colOff>2181225</xdr:colOff>
      <xdr:row>24</xdr:row>
      <xdr:rowOff>314325</xdr:rowOff>
    </xdr:to>
    <xdr:sp>
      <xdr:nvSpPr>
        <xdr:cNvPr id="1" name="額縁 2">
          <a:hlinkClick r:id="rId1"/>
        </xdr:cNvPr>
        <xdr:cNvSpPr>
          <a:spLocks/>
        </xdr:cNvSpPr>
      </xdr:nvSpPr>
      <xdr:spPr>
        <a:xfrm>
          <a:off x="9001125" y="10372725"/>
          <a:ext cx="2085975"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　基礎・裾付工事</a:t>
          </a:r>
        </a:p>
      </xdr:txBody>
    </xdr:sp>
    <xdr:clientData/>
  </xdr:twoCellAnchor>
  <xdr:twoCellAnchor>
    <xdr:from>
      <xdr:col>9</xdr:col>
      <xdr:colOff>95250</xdr:colOff>
      <xdr:row>25</xdr:row>
      <xdr:rowOff>28575</xdr:rowOff>
    </xdr:from>
    <xdr:to>
      <xdr:col>9</xdr:col>
      <xdr:colOff>2181225</xdr:colOff>
      <xdr:row>25</xdr:row>
      <xdr:rowOff>314325</xdr:rowOff>
    </xdr:to>
    <xdr:sp>
      <xdr:nvSpPr>
        <xdr:cNvPr id="2" name="額縁 3">
          <a:hlinkClick r:id="rId2"/>
        </xdr:cNvPr>
        <xdr:cNvSpPr>
          <a:spLocks/>
        </xdr:cNvSpPr>
      </xdr:nvSpPr>
      <xdr:spPr>
        <a:xfrm>
          <a:off x="9001125" y="10687050"/>
          <a:ext cx="2085975"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２　搬入・運搬工事</a:t>
          </a:r>
        </a:p>
      </xdr:txBody>
    </xdr:sp>
    <xdr:clientData/>
  </xdr:twoCellAnchor>
  <xdr:twoCellAnchor>
    <xdr:from>
      <xdr:col>9</xdr:col>
      <xdr:colOff>104775</xdr:colOff>
      <xdr:row>26</xdr:row>
      <xdr:rowOff>19050</xdr:rowOff>
    </xdr:from>
    <xdr:to>
      <xdr:col>9</xdr:col>
      <xdr:colOff>2181225</xdr:colOff>
      <xdr:row>26</xdr:row>
      <xdr:rowOff>295275</xdr:rowOff>
    </xdr:to>
    <xdr:sp>
      <xdr:nvSpPr>
        <xdr:cNvPr id="3" name="額縁 4">
          <a:hlinkClick r:id="rId3"/>
        </xdr:cNvPr>
        <xdr:cNvSpPr>
          <a:spLocks/>
        </xdr:cNvSpPr>
      </xdr:nvSpPr>
      <xdr:spPr>
        <a:xfrm>
          <a:off x="9010650" y="10991850"/>
          <a:ext cx="2076450" cy="2762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３　電気配線工事</a:t>
          </a:r>
        </a:p>
      </xdr:txBody>
    </xdr:sp>
    <xdr:clientData/>
  </xdr:twoCellAnchor>
  <xdr:twoCellAnchor>
    <xdr:from>
      <xdr:col>9</xdr:col>
      <xdr:colOff>142875</xdr:colOff>
      <xdr:row>35</xdr:row>
      <xdr:rowOff>19050</xdr:rowOff>
    </xdr:from>
    <xdr:to>
      <xdr:col>9</xdr:col>
      <xdr:colOff>2181225</xdr:colOff>
      <xdr:row>35</xdr:row>
      <xdr:rowOff>314325</xdr:rowOff>
    </xdr:to>
    <xdr:sp>
      <xdr:nvSpPr>
        <xdr:cNvPr id="4" name="額縁 5">
          <a:hlinkClick r:id="rId4"/>
        </xdr:cNvPr>
        <xdr:cNvSpPr>
          <a:spLocks/>
        </xdr:cNvSpPr>
      </xdr:nvSpPr>
      <xdr:spPr>
        <a:xfrm>
          <a:off x="9048750" y="13563600"/>
          <a:ext cx="2038350" cy="2952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050" b="1" i="0" u="none" baseline="0">
              <a:solidFill>
                <a:srgbClr val="FFFFFF"/>
              </a:solidFill>
            </a:rPr>
            <a:t>A</a:t>
          </a:r>
          <a:r>
            <a:rPr lang="en-US" cap="none" sz="1050" b="1" i="0" u="none" baseline="0">
              <a:solidFill>
                <a:srgbClr val="FFFFFF"/>
              </a:solidFill>
            </a:rPr>
            <a:t>６　案内板設置工事</a:t>
          </a:r>
        </a:p>
      </xdr:txBody>
    </xdr:sp>
    <xdr:clientData/>
  </xdr:twoCellAnchor>
  <xdr:twoCellAnchor>
    <xdr:from>
      <xdr:col>9</xdr:col>
      <xdr:colOff>152400</xdr:colOff>
      <xdr:row>41</xdr:row>
      <xdr:rowOff>38100</xdr:rowOff>
    </xdr:from>
    <xdr:to>
      <xdr:col>9</xdr:col>
      <xdr:colOff>2181225</xdr:colOff>
      <xdr:row>41</xdr:row>
      <xdr:rowOff>314325</xdr:rowOff>
    </xdr:to>
    <xdr:sp>
      <xdr:nvSpPr>
        <xdr:cNvPr id="5" name="額縁 6">
          <a:hlinkClick r:id="rId5"/>
        </xdr:cNvPr>
        <xdr:cNvSpPr>
          <a:spLocks/>
        </xdr:cNvSpPr>
      </xdr:nvSpPr>
      <xdr:spPr>
        <a:xfrm>
          <a:off x="9058275" y="15211425"/>
          <a:ext cx="2028825" cy="2762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７　ライン引き工事</a:t>
          </a:r>
        </a:p>
      </xdr:txBody>
    </xdr:sp>
    <xdr:clientData/>
  </xdr:twoCellAnchor>
  <xdr:twoCellAnchor>
    <xdr:from>
      <xdr:col>9</xdr:col>
      <xdr:colOff>142875</xdr:colOff>
      <xdr:row>42</xdr:row>
      <xdr:rowOff>47625</xdr:rowOff>
    </xdr:from>
    <xdr:to>
      <xdr:col>9</xdr:col>
      <xdr:colOff>2181225</xdr:colOff>
      <xdr:row>43</xdr:row>
      <xdr:rowOff>0</xdr:rowOff>
    </xdr:to>
    <xdr:sp>
      <xdr:nvSpPr>
        <xdr:cNvPr id="6" name="額縁 7">
          <a:hlinkClick r:id="rId6"/>
        </xdr:cNvPr>
        <xdr:cNvSpPr>
          <a:spLocks/>
        </xdr:cNvSpPr>
      </xdr:nvSpPr>
      <xdr:spPr>
        <a:xfrm>
          <a:off x="9048750" y="15535275"/>
          <a:ext cx="2038350"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８　路面表示工事</a:t>
          </a:r>
        </a:p>
      </xdr:txBody>
    </xdr:sp>
    <xdr:clientData/>
  </xdr:twoCellAnchor>
  <xdr:twoCellAnchor>
    <xdr:from>
      <xdr:col>9</xdr:col>
      <xdr:colOff>152400</xdr:colOff>
      <xdr:row>43</xdr:row>
      <xdr:rowOff>47625</xdr:rowOff>
    </xdr:from>
    <xdr:to>
      <xdr:col>9</xdr:col>
      <xdr:colOff>2181225</xdr:colOff>
      <xdr:row>44</xdr:row>
      <xdr:rowOff>0</xdr:rowOff>
    </xdr:to>
    <xdr:sp>
      <xdr:nvSpPr>
        <xdr:cNvPr id="7" name="額縁 8">
          <a:hlinkClick r:id="rId7"/>
        </xdr:cNvPr>
        <xdr:cNvSpPr>
          <a:spLocks/>
        </xdr:cNvSpPr>
      </xdr:nvSpPr>
      <xdr:spPr>
        <a:xfrm>
          <a:off x="9058275" y="15849600"/>
          <a:ext cx="2028825"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９　屋根設置工事</a:t>
          </a:r>
        </a:p>
      </xdr:txBody>
    </xdr:sp>
    <xdr:clientData/>
  </xdr:twoCellAnchor>
  <xdr:twoCellAnchor>
    <xdr:from>
      <xdr:col>9</xdr:col>
      <xdr:colOff>142875</xdr:colOff>
      <xdr:row>44</xdr:row>
      <xdr:rowOff>38100</xdr:rowOff>
    </xdr:from>
    <xdr:to>
      <xdr:col>9</xdr:col>
      <xdr:colOff>2181225</xdr:colOff>
      <xdr:row>44</xdr:row>
      <xdr:rowOff>304800</xdr:rowOff>
    </xdr:to>
    <xdr:sp>
      <xdr:nvSpPr>
        <xdr:cNvPr id="8" name="額縁 9">
          <a:hlinkClick r:id="rId8"/>
        </xdr:cNvPr>
        <xdr:cNvSpPr>
          <a:spLocks/>
        </xdr:cNvSpPr>
      </xdr:nvSpPr>
      <xdr:spPr>
        <a:xfrm>
          <a:off x="9048750" y="16154400"/>
          <a:ext cx="2038350"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１０　小屋設置工事</a:t>
          </a:r>
        </a:p>
      </xdr:txBody>
    </xdr:sp>
    <xdr:clientData/>
  </xdr:twoCellAnchor>
  <xdr:twoCellAnchor>
    <xdr:from>
      <xdr:col>9</xdr:col>
      <xdr:colOff>28575</xdr:colOff>
      <xdr:row>45</xdr:row>
      <xdr:rowOff>28575</xdr:rowOff>
    </xdr:from>
    <xdr:to>
      <xdr:col>9</xdr:col>
      <xdr:colOff>2257425</xdr:colOff>
      <xdr:row>45</xdr:row>
      <xdr:rowOff>295275</xdr:rowOff>
    </xdr:to>
    <xdr:sp>
      <xdr:nvSpPr>
        <xdr:cNvPr id="9" name="額縁 10">
          <a:hlinkClick r:id="rId9"/>
        </xdr:cNvPr>
        <xdr:cNvSpPr>
          <a:spLocks/>
        </xdr:cNvSpPr>
      </xdr:nvSpPr>
      <xdr:spPr>
        <a:xfrm>
          <a:off x="8934450" y="16459200"/>
          <a:ext cx="2228850"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A11</a:t>
          </a:r>
          <a:r>
            <a:rPr lang="en-US" cap="none" sz="1000" b="1" i="0" u="none" baseline="0">
              <a:solidFill>
                <a:srgbClr val="FFFFFF"/>
              </a:solidFill>
            </a:rPr>
            <a:t>防護用部材設置工事</a:t>
          </a:r>
        </a:p>
      </xdr:txBody>
    </xdr:sp>
    <xdr:clientData/>
  </xdr:twoCellAnchor>
  <xdr:twoCellAnchor>
    <xdr:from>
      <xdr:col>9</xdr:col>
      <xdr:colOff>142875</xdr:colOff>
      <xdr:row>46</xdr:row>
      <xdr:rowOff>19050</xdr:rowOff>
    </xdr:from>
    <xdr:to>
      <xdr:col>9</xdr:col>
      <xdr:colOff>2181225</xdr:colOff>
      <xdr:row>46</xdr:row>
      <xdr:rowOff>304800</xdr:rowOff>
    </xdr:to>
    <xdr:sp>
      <xdr:nvSpPr>
        <xdr:cNvPr id="10" name="額縁 11">
          <a:hlinkClick r:id="rId10"/>
        </xdr:cNvPr>
        <xdr:cNvSpPr>
          <a:spLocks/>
        </xdr:cNvSpPr>
      </xdr:nvSpPr>
      <xdr:spPr>
        <a:xfrm>
          <a:off x="9048750" y="16764000"/>
          <a:ext cx="2038350"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１２　電灯設置工事</a:t>
          </a:r>
        </a:p>
      </xdr:txBody>
    </xdr:sp>
    <xdr:clientData/>
  </xdr:twoCellAnchor>
  <xdr:twoCellAnchor>
    <xdr:from>
      <xdr:col>4</xdr:col>
      <xdr:colOff>180975</xdr:colOff>
      <xdr:row>138</xdr:row>
      <xdr:rowOff>28575</xdr:rowOff>
    </xdr:from>
    <xdr:to>
      <xdr:col>4</xdr:col>
      <xdr:colOff>428625</xdr:colOff>
      <xdr:row>139</xdr:row>
      <xdr:rowOff>276225</xdr:rowOff>
    </xdr:to>
    <xdr:sp>
      <xdr:nvSpPr>
        <xdr:cNvPr id="11" name="右中かっこ 12"/>
        <xdr:cNvSpPr>
          <a:spLocks/>
        </xdr:cNvSpPr>
      </xdr:nvSpPr>
      <xdr:spPr>
        <a:xfrm>
          <a:off x="3971925" y="42614850"/>
          <a:ext cx="247650" cy="5619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142875</xdr:colOff>
      <xdr:row>59</xdr:row>
      <xdr:rowOff>28575</xdr:rowOff>
    </xdr:from>
    <xdr:to>
      <xdr:col>9</xdr:col>
      <xdr:colOff>2190750</xdr:colOff>
      <xdr:row>59</xdr:row>
      <xdr:rowOff>304800</xdr:rowOff>
    </xdr:to>
    <xdr:sp>
      <xdr:nvSpPr>
        <xdr:cNvPr id="12" name="額縁 11">
          <a:hlinkClick r:id="rId11"/>
        </xdr:cNvPr>
        <xdr:cNvSpPr>
          <a:spLocks/>
        </xdr:cNvSpPr>
      </xdr:nvSpPr>
      <xdr:spPr>
        <a:xfrm>
          <a:off x="9048750" y="20602575"/>
          <a:ext cx="2047875" cy="2762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050" b="1" i="0" u="none" baseline="0">
              <a:solidFill>
                <a:srgbClr val="FFFFFF"/>
              </a:solidFill>
            </a:rPr>
            <a:t>A19</a:t>
          </a:r>
          <a:r>
            <a:rPr lang="en-US" cap="none" sz="1050" b="1" i="0" u="none" baseline="0">
              <a:solidFill>
                <a:srgbClr val="FFFFFF"/>
              </a:solidFill>
            </a:rPr>
            <a:t>スペース造成工事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0</xdr:rowOff>
    </xdr:from>
    <xdr:to>
      <xdr:col>11</xdr:col>
      <xdr:colOff>723900</xdr:colOff>
      <xdr:row>18</xdr:row>
      <xdr:rowOff>114300</xdr:rowOff>
    </xdr:to>
    <xdr:sp>
      <xdr:nvSpPr>
        <xdr:cNvPr id="1" name="額縁 1">
          <a:hlinkClick r:id="rId1"/>
        </xdr:cNvPr>
        <xdr:cNvSpPr>
          <a:spLocks/>
        </xdr:cNvSpPr>
      </xdr:nvSpPr>
      <xdr:spPr>
        <a:xfrm>
          <a:off x="142875" y="5257800"/>
          <a:ext cx="10715625"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0</xdr:rowOff>
    </xdr:from>
    <xdr:to>
      <xdr:col>11</xdr:col>
      <xdr:colOff>742950</xdr:colOff>
      <xdr:row>18</xdr:row>
      <xdr:rowOff>114300</xdr:rowOff>
    </xdr:to>
    <xdr:sp>
      <xdr:nvSpPr>
        <xdr:cNvPr id="1" name="額縁 1">
          <a:hlinkClick r:id="rId1"/>
        </xdr:cNvPr>
        <xdr:cNvSpPr>
          <a:spLocks/>
        </xdr:cNvSpPr>
      </xdr:nvSpPr>
      <xdr:spPr>
        <a:xfrm>
          <a:off x="104775" y="5057775"/>
          <a:ext cx="10772775"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133350</xdr:rowOff>
    </xdr:from>
    <xdr:to>
      <xdr:col>11</xdr:col>
      <xdr:colOff>695325</xdr:colOff>
      <xdr:row>13</xdr:row>
      <xdr:rowOff>66675</xdr:rowOff>
    </xdr:to>
    <xdr:sp>
      <xdr:nvSpPr>
        <xdr:cNvPr id="1" name="額縁 3">
          <a:hlinkClick r:id="rId1"/>
        </xdr:cNvPr>
        <xdr:cNvSpPr>
          <a:spLocks/>
        </xdr:cNvSpPr>
      </xdr:nvSpPr>
      <xdr:spPr>
        <a:xfrm>
          <a:off x="47625" y="3209925"/>
          <a:ext cx="10782300"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20</xdr:row>
      <xdr:rowOff>38100</xdr:rowOff>
    </xdr:from>
    <xdr:to>
      <xdr:col>11</xdr:col>
      <xdr:colOff>723900</xdr:colOff>
      <xdr:row>24</xdr:row>
      <xdr:rowOff>66675</xdr:rowOff>
    </xdr:to>
    <xdr:sp>
      <xdr:nvSpPr>
        <xdr:cNvPr id="1" name="額縁 1">
          <a:hlinkClick r:id="rId1"/>
        </xdr:cNvPr>
        <xdr:cNvSpPr>
          <a:spLocks/>
        </xdr:cNvSpPr>
      </xdr:nvSpPr>
      <xdr:spPr>
        <a:xfrm>
          <a:off x="247650" y="8410575"/>
          <a:ext cx="11715750" cy="8191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4</xdr:col>
      <xdr:colOff>504825</xdr:colOff>
      <xdr:row>5</xdr:row>
      <xdr:rowOff>38100</xdr:rowOff>
    </xdr:from>
    <xdr:to>
      <xdr:col>4</xdr:col>
      <xdr:colOff>742950</xdr:colOff>
      <xdr:row>8</xdr:row>
      <xdr:rowOff>0</xdr:rowOff>
    </xdr:to>
    <xdr:sp>
      <xdr:nvSpPr>
        <xdr:cNvPr id="2" name="右中かっこ 2"/>
        <xdr:cNvSpPr>
          <a:spLocks/>
        </xdr:cNvSpPr>
      </xdr:nvSpPr>
      <xdr:spPr>
        <a:xfrm>
          <a:off x="5876925" y="2200275"/>
          <a:ext cx="247650" cy="9334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504825</xdr:colOff>
      <xdr:row>8</xdr:row>
      <xdr:rowOff>9525</xdr:rowOff>
    </xdr:from>
    <xdr:to>
      <xdr:col>5</xdr:col>
      <xdr:colOff>0</xdr:colOff>
      <xdr:row>10</xdr:row>
      <xdr:rowOff>219075</xdr:rowOff>
    </xdr:to>
    <xdr:sp>
      <xdr:nvSpPr>
        <xdr:cNvPr id="3" name="右中かっこ 3"/>
        <xdr:cNvSpPr>
          <a:spLocks/>
        </xdr:cNvSpPr>
      </xdr:nvSpPr>
      <xdr:spPr>
        <a:xfrm>
          <a:off x="5876925" y="3143250"/>
          <a:ext cx="333375" cy="8572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9</xdr:row>
      <xdr:rowOff>76200</xdr:rowOff>
    </xdr:from>
    <xdr:to>
      <xdr:col>7</xdr:col>
      <xdr:colOff>695325</xdr:colOff>
      <xdr:row>13</xdr:row>
      <xdr:rowOff>114300</xdr:rowOff>
    </xdr:to>
    <xdr:sp>
      <xdr:nvSpPr>
        <xdr:cNvPr id="1" name="額縁 2">
          <a:hlinkClick r:id="rId1"/>
        </xdr:cNvPr>
        <xdr:cNvSpPr>
          <a:spLocks/>
        </xdr:cNvSpPr>
      </xdr:nvSpPr>
      <xdr:spPr>
        <a:xfrm>
          <a:off x="142875" y="3886200"/>
          <a:ext cx="8372475" cy="8286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129</xdr:row>
      <xdr:rowOff>47625</xdr:rowOff>
    </xdr:from>
    <xdr:to>
      <xdr:col>11</xdr:col>
      <xdr:colOff>666750</xdr:colOff>
      <xdr:row>132</xdr:row>
      <xdr:rowOff>142875</xdr:rowOff>
    </xdr:to>
    <xdr:sp>
      <xdr:nvSpPr>
        <xdr:cNvPr id="1" name="額縁 1">
          <a:hlinkClick r:id="rId1"/>
        </xdr:cNvPr>
        <xdr:cNvSpPr>
          <a:spLocks/>
        </xdr:cNvSpPr>
      </xdr:nvSpPr>
      <xdr:spPr>
        <a:xfrm>
          <a:off x="200025" y="37890450"/>
          <a:ext cx="10563225" cy="6381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5</xdr:col>
      <xdr:colOff>228600</xdr:colOff>
      <xdr:row>7</xdr:row>
      <xdr:rowOff>28575</xdr:rowOff>
    </xdr:from>
    <xdr:to>
      <xdr:col>5</xdr:col>
      <xdr:colOff>533400</xdr:colOff>
      <xdr:row>8</xdr:row>
      <xdr:rowOff>209550</xdr:rowOff>
    </xdr:to>
    <xdr:sp>
      <xdr:nvSpPr>
        <xdr:cNvPr id="2" name="右中かっこ 2"/>
        <xdr:cNvSpPr>
          <a:spLocks/>
        </xdr:cNvSpPr>
      </xdr:nvSpPr>
      <xdr:spPr>
        <a:xfrm>
          <a:off x="5295900" y="1962150"/>
          <a:ext cx="304800" cy="4286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171450</xdr:colOff>
      <xdr:row>49</xdr:row>
      <xdr:rowOff>28575</xdr:rowOff>
    </xdr:from>
    <xdr:to>
      <xdr:col>6</xdr:col>
      <xdr:colOff>476250</xdr:colOff>
      <xdr:row>51</xdr:row>
      <xdr:rowOff>0</xdr:rowOff>
    </xdr:to>
    <xdr:sp>
      <xdr:nvSpPr>
        <xdr:cNvPr id="3" name="右中かっこ 7"/>
        <xdr:cNvSpPr>
          <a:spLocks/>
        </xdr:cNvSpPr>
      </xdr:nvSpPr>
      <xdr:spPr>
        <a:xfrm>
          <a:off x="6076950" y="16964025"/>
          <a:ext cx="304800" cy="466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200025</xdr:colOff>
      <xdr:row>51</xdr:row>
      <xdr:rowOff>19050</xdr:rowOff>
    </xdr:from>
    <xdr:to>
      <xdr:col>6</xdr:col>
      <xdr:colOff>504825</xdr:colOff>
      <xdr:row>52</xdr:row>
      <xdr:rowOff>228600</xdr:rowOff>
    </xdr:to>
    <xdr:sp>
      <xdr:nvSpPr>
        <xdr:cNvPr id="4" name="右中かっこ 8"/>
        <xdr:cNvSpPr>
          <a:spLocks/>
        </xdr:cNvSpPr>
      </xdr:nvSpPr>
      <xdr:spPr>
        <a:xfrm>
          <a:off x="6105525" y="17449800"/>
          <a:ext cx="304800" cy="4572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276225</xdr:colOff>
      <xdr:row>53</xdr:row>
      <xdr:rowOff>28575</xdr:rowOff>
    </xdr:from>
    <xdr:to>
      <xdr:col>7</xdr:col>
      <xdr:colOff>581025</xdr:colOff>
      <xdr:row>56</xdr:row>
      <xdr:rowOff>0</xdr:rowOff>
    </xdr:to>
    <xdr:sp>
      <xdr:nvSpPr>
        <xdr:cNvPr id="5" name="右中かっこ 9"/>
        <xdr:cNvSpPr>
          <a:spLocks/>
        </xdr:cNvSpPr>
      </xdr:nvSpPr>
      <xdr:spPr>
        <a:xfrm>
          <a:off x="7019925" y="17954625"/>
          <a:ext cx="304800" cy="7143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304800</xdr:colOff>
      <xdr:row>65</xdr:row>
      <xdr:rowOff>28575</xdr:rowOff>
    </xdr:from>
    <xdr:to>
      <xdr:col>7</xdr:col>
      <xdr:colOff>609600</xdr:colOff>
      <xdr:row>67</xdr:row>
      <xdr:rowOff>247650</xdr:rowOff>
    </xdr:to>
    <xdr:sp>
      <xdr:nvSpPr>
        <xdr:cNvPr id="6" name="右中かっこ 10"/>
        <xdr:cNvSpPr>
          <a:spLocks/>
        </xdr:cNvSpPr>
      </xdr:nvSpPr>
      <xdr:spPr>
        <a:xfrm>
          <a:off x="7048500" y="21650325"/>
          <a:ext cx="304800" cy="7524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295275</xdr:colOff>
      <xdr:row>75</xdr:row>
      <xdr:rowOff>19050</xdr:rowOff>
    </xdr:from>
    <xdr:to>
      <xdr:col>7</xdr:col>
      <xdr:colOff>590550</xdr:colOff>
      <xdr:row>77</xdr:row>
      <xdr:rowOff>228600</xdr:rowOff>
    </xdr:to>
    <xdr:sp>
      <xdr:nvSpPr>
        <xdr:cNvPr id="7" name="右中かっこ 11"/>
        <xdr:cNvSpPr>
          <a:spLocks/>
        </xdr:cNvSpPr>
      </xdr:nvSpPr>
      <xdr:spPr>
        <a:xfrm>
          <a:off x="7038975" y="24050625"/>
          <a:ext cx="304800" cy="7048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323850</xdr:colOff>
      <xdr:row>114</xdr:row>
      <xdr:rowOff>57150</xdr:rowOff>
    </xdr:from>
    <xdr:to>
      <xdr:col>7</xdr:col>
      <xdr:colOff>628650</xdr:colOff>
      <xdr:row>117</xdr:row>
      <xdr:rowOff>209550</xdr:rowOff>
    </xdr:to>
    <xdr:sp>
      <xdr:nvSpPr>
        <xdr:cNvPr id="8" name="右中かっこ 12"/>
        <xdr:cNvSpPr>
          <a:spLocks/>
        </xdr:cNvSpPr>
      </xdr:nvSpPr>
      <xdr:spPr>
        <a:xfrm>
          <a:off x="7067550" y="34451925"/>
          <a:ext cx="304800" cy="8953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219075</xdr:colOff>
      <xdr:row>85</xdr:row>
      <xdr:rowOff>9525</xdr:rowOff>
    </xdr:from>
    <xdr:to>
      <xdr:col>7</xdr:col>
      <xdr:colOff>523875</xdr:colOff>
      <xdr:row>88</xdr:row>
      <xdr:rowOff>161925</xdr:rowOff>
    </xdr:to>
    <xdr:sp>
      <xdr:nvSpPr>
        <xdr:cNvPr id="9" name="右中かっこ 13"/>
        <xdr:cNvSpPr>
          <a:spLocks/>
        </xdr:cNvSpPr>
      </xdr:nvSpPr>
      <xdr:spPr>
        <a:xfrm>
          <a:off x="6962775" y="26384250"/>
          <a:ext cx="304800" cy="13144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200025</xdr:colOff>
      <xdr:row>89</xdr:row>
      <xdr:rowOff>66675</xdr:rowOff>
    </xdr:from>
    <xdr:to>
      <xdr:col>7</xdr:col>
      <xdr:colOff>504825</xdr:colOff>
      <xdr:row>92</xdr:row>
      <xdr:rowOff>228600</xdr:rowOff>
    </xdr:to>
    <xdr:sp>
      <xdr:nvSpPr>
        <xdr:cNvPr id="10" name="右中かっこ 14"/>
        <xdr:cNvSpPr>
          <a:spLocks/>
        </xdr:cNvSpPr>
      </xdr:nvSpPr>
      <xdr:spPr>
        <a:xfrm>
          <a:off x="6943725" y="27851100"/>
          <a:ext cx="304800" cy="11049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523875</xdr:colOff>
      <xdr:row>124</xdr:row>
      <xdr:rowOff>95250</xdr:rowOff>
    </xdr:from>
    <xdr:to>
      <xdr:col>7</xdr:col>
      <xdr:colOff>828675</xdr:colOff>
      <xdr:row>126</xdr:row>
      <xdr:rowOff>171450</xdr:rowOff>
    </xdr:to>
    <xdr:sp>
      <xdr:nvSpPr>
        <xdr:cNvPr id="11" name="右中かっこ 16"/>
        <xdr:cNvSpPr>
          <a:spLocks/>
        </xdr:cNvSpPr>
      </xdr:nvSpPr>
      <xdr:spPr>
        <a:xfrm>
          <a:off x="7267575" y="36833175"/>
          <a:ext cx="304800" cy="5715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9525</xdr:rowOff>
    </xdr:from>
    <xdr:to>
      <xdr:col>11</xdr:col>
      <xdr:colOff>647700</xdr:colOff>
      <xdr:row>29</xdr:row>
      <xdr:rowOff>123825</xdr:rowOff>
    </xdr:to>
    <xdr:sp>
      <xdr:nvSpPr>
        <xdr:cNvPr id="1" name="額縁 1">
          <a:hlinkClick r:id="rId1"/>
        </xdr:cNvPr>
        <xdr:cNvSpPr>
          <a:spLocks/>
        </xdr:cNvSpPr>
      </xdr:nvSpPr>
      <xdr:spPr>
        <a:xfrm>
          <a:off x="152400" y="9105900"/>
          <a:ext cx="11087100"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7</xdr:col>
      <xdr:colOff>276225</xdr:colOff>
      <xdr:row>12</xdr:row>
      <xdr:rowOff>47625</xdr:rowOff>
    </xdr:from>
    <xdr:to>
      <xdr:col>7</xdr:col>
      <xdr:colOff>581025</xdr:colOff>
      <xdr:row>15</xdr:row>
      <xdr:rowOff>133350</xdr:rowOff>
    </xdr:to>
    <xdr:sp>
      <xdr:nvSpPr>
        <xdr:cNvPr id="2" name="右中かっこ 2"/>
        <xdr:cNvSpPr>
          <a:spLocks/>
        </xdr:cNvSpPr>
      </xdr:nvSpPr>
      <xdr:spPr>
        <a:xfrm>
          <a:off x="7515225" y="4772025"/>
          <a:ext cx="304800" cy="10287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200025</xdr:colOff>
      <xdr:row>16</xdr:row>
      <xdr:rowOff>28575</xdr:rowOff>
    </xdr:from>
    <xdr:to>
      <xdr:col>7</xdr:col>
      <xdr:colOff>504825</xdr:colOff>
      <xdr:row>18</xdr:row>
      <xdr:rowOff>190500</xdr:rowOff>
    </xdr:to>
    <xdr:sp>
      <xdr:nvSpPr>
        <xdr:cNvPr id="3" name="右中かっこ 3"/>
        <xdr:cNvSpPr>
          <a:spLocks/>
        </xdr:cNvSpPr>
      </xdr:nvSpPr>
      <xdr:spPr>
        <a:xfrm>
          <a:off x="7439025" y="6010275"/>
          <a:ext cx="304800" cy="6572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8</xdr:col>
      <xdr:colOff>771525</xdr:colOff>
      <xdr:row>14</xdr:row>
      <xdr:rowOff>114300</xdr:rowOff>
    </xdr:to>
    <xdr:sp>
      <xdr:nvSpPr>
        <xdr:cNvPr id="1" name="額縁 1">
          <a:hlinkClick r:id="rId1"/>
        </xdr:cNvPr>
        <xdr:cNvSpPr>
          <a:spLocks/>
        </xdr:cNvSpPr>
      </xdr:nvSpPr>
      <xdr:spPr>
        <a:xfrm>
          <a:off x="161925" y="3895725"/>
          <a:ext cx="8829675"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5</xdr:col>
      <xdr:colOff>219075</xdr:colOff>
      <xdr:row>4</xdr:row>
      <xdr:rowOff>28575</xdr:rowOff>
    </xdr:from>
    <xdr:to>
      <xdr:col>5</xdr:col>
      <xdr:colOff>523875</xdr:colOff>
      <xdr:row>5</xdr:row>
      <xdr:rowOff>409575</xdr:rowOff>
    </xdr:to>
    <xdr:sp>
      <xdr:nvSpPr>
        <xdr:cNvPr id="2" name="右中かっこ 2"/>
        <xdr:cNvSpPr>
          <a:spLocks/>
        </xdr:cNvSpPr>
      </xdr:nvSpPr>
      <xdr:spPr>
        <a:xfrm>
          <a:off x="5924550" y="1409700"/>
          <a:ext cx="304800" cy="8096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0</xdr:rowOff>
    </xdr:from>
    <xdr:to>
      <xdr:col>11</xdr:col>
      <xdr:colOff>714375</xdr:colOff>
      <xdr:row>26</xdr:row>
      <xdr:rowOff>114300</xdr:rowOff>
    </xdr:to>
    <xdr:sp>
      <xdr:nvSpPr>
        <xdr:cNvPr id="1" name="額縁 1">
          <a:hlinkClick r:id="rId1"/>
        </xdr:cNvPr>
        <xdr:cNvSpPr>
          <a:spLocks/>
        </xdr:cNvSpPr>
      </xdr:nvSpPr>
      <xdr:spPr>
        <a:xfrm>
          <a:off x="161925" y="7086600"/>
          <a:ext cx="11277600"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6</xdr:col>
      <xdr:colOff>190500</xdr:colOff>
      <xdr:row>4</xdr:row>
      <xdr:rowOff>47625</xdr:rowOff>
    </xdr:from>
    <xdr:to>
      <xdr:col>6</xdr:col>
      <xdr:colOff>485775</xdr:colOff>
      <xdr:row>6</xdr:row>
      <xdr:rowOff>238125</xdr:rowOff>
    </xdr:to>
    <xdr:sp>
      <xdr:nvSpPr>
        <xdr:cNvPr id="2" name="右中かっこ 2"/>
        <xdr:cNvSpPr>
          <a:spLocks/>
        </xdr:cNvSpPr>
      </xdr:nvSpPr>
      <xdr:spPr>
        <a:xfrm>
          <a:off x="6724650" y="1562100"/>
          <a:ext cx="304800" cy="7048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8</xdr:row>
      <xdr:rowOff>19050</xdr:rowOff>
    </xdr:from>
    <xdr:to>
      <xdr:col>6</xdr:col>
      <xdr:colOff>485775</xdr:colOff>
      <xdr:row>9</xdr:row>
      <xdr:rowOff>171450</xdr:rowOff>
    </xdr:to>
    <xdr:sp>
      <xdr:nvSpPr>
        <xdr:cNvPr id="3" name="右中かっこ 3"/>
        <xdr:cNvSpPr>
          <a:spLocks/>
        </xdr:cNvSpPr>
      </xdr:nvSpPr>
      <xdr:spPr>
        <a:xfrm>
          <a:off x="6724650" y="2752725"/>
          <a:ext cx="304800" cy="4381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247650</xdr:colOff>
      <xdr:row>15</xdr:row>
      <xdr:rowOff>19050</xdr:rowOff>
    </xdr:from>
    <xdr:to>
      <xdr:col>6</xdr:col>
      <xdr:colOff>542925</xdr:colOff>
      <xdr:row>16</xdr:row>
      <xdr:rowOff>304800</xdr:rowOff>
    </xdr:to>
    <xdr:sp>
      <xdr:nvSpPr>
        <xdr:cNvPr id="4" name="右中かっこ 4"/>
        <xdr:cNvSpPr>
          <a:spLocks/>
        </xdr:cNvSpPr>
      </xdr:nvSpPr>
      <xdr:spPr>
        <a:xfrm>
          <a:off x="6781800" y="4676775"/>
          <a:ext cx="304800" cy="6381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10</xdr:row>
      <xdr:rowOff>19050</xdr:rowOff>
    </xdr:from>
    <xdr:to>
      <xdr:col>6</xdr:col>
      <xdr:colOff>485775</xdr:colOff>
      <xdr:row>12</xdr:row>
      <xdr:rowOff>180975</xdr:rowOff>
    </xdr:to>
    <xdr:sp>
      <xdr:nvSpPr>
        <xdr:cNvPr id="5" name="右中かっこ 5"/>
        <xdr:cNvSpPr>
          <a:spLocks/>
        </xdr:cNvSpPr>
      </xdr:nvSpPr>
      <xdr:spPr>
        <a:xfrm>
          <a:off x="6724650" y="3324225"/>
          <a:ext cx="304800" cy="7334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0</xdr:rowOff>
    </xdr:from>
    <xdr:to>
      <xdr:col>11</xdr:col>
      <xdr:colOff>628650</xdr:colOff>
      <xdr:row>18</xdr:row>
      <xdr:rowOff>114300</xdr:rowOff>
    </xdr:to>
    <xdr:sp>
      <xdr:nvSpPr>
        <xdr:cNvPr id="1" name="額縁 1">
          <a:hlinkClick r:id="rId1"/>
        </xdr:cNvPr>
        <xdr:cNvSpPr>
          <a:spLocks/>
        </xdr:cNvSpPr>
      </xdr:nvSpPr>
      <xdr:spPr>
        <a:xfrm>
          <a:off x="142875" y="5476875"/>
          <a:ext cx="10620375"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0</xdr:rowOff>
    </xdr:from>
    <xdr:to>
      <xdr:col>11</xdr:col>
      <xdr:colOff>742950</xdr:colOff>
      <xdr:row>19</xdr:row>
      <xdr:rowOff>114300</xdr:rowOff>
    </xdr:to>
    <xdr:sp>
      <xdr:nvSpPr>
        <xdr:cNvPr id="1" name="額縁 1">
          <a:hlinkClick r:id="rId1"/>
        </xdr:cNvPr>
        <xdr:cNvSpPr>
          <a:spLocks/>
        </xdr:cNvSpPr>
      </xdr:nvSpPr>
      <xdr:spPr>
        <a:xfrm>
          <a:off x="114300" y="5438775"/>
          <a:ext cx="10763250"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7"/>
  <sheetViews>
    <sheetView view="pageBreakPreview" zoomScale="60" zoomScalePageLayoutView="0" workbookViewId="0" topLeftCell="A85">
      <selection activeCell="L4" sqref="L4"/>
    </sheetView>
  </sheetViews>
  <sheetFormatPr defaultColWidth="9.09765625" defaultRowHeight="14.25"/>
  <cols>
    <col min="1" max="1" width="2.59765625" style="32" customWidth="1"/>
    <col min="2" max="3" width="3.69921875" style="32" customWidth="1"/>
    <col min="4" max="4" width="26.19921875" style="32" customWidth="1"/>
    <col min="5" max="5" width="19" style="32" customWidth="1"/>
    <col min="6" max="6" width="15.3984375" style="32" customWidth="1"/>
    <col min="7" max="7" width="19.8984375" style="32" customWidth="1"/>
    <col min="8" max="8" width="44.19921875" style="32" customWidth="1"/>
    <col min="9" max="9" width="2" style="32" customWidth="1"/>
    <col min="10" max="16384" width="9.09765625" style="32" customWidth="1"/>
  </cols>
  <sheetData>
    <row r="1" spans="1:8" ht="45" customHeight="1">
      <c r="A1" s="159" t="s">
        <v>484</v>
      </c>
      <c r="B1" s="159"/>
      <c r="C1" s="159"/>
      <c r="D1" s="159"/>
      <c r="E1" s="159"/>
      <c r="F1" s="159"/>
      <c r="G1" s="159"/>
      <c r="H1" s="159"/>
    </row>
    <row r="2" spans="1:4" ht="24.75" customHeight="1">
      <c r="A2" s="21" t="s">
        <v>261</v>
      </c>
      <c r="D2" s="44"/>
    </row>
    <row r="3" spans="1:8" ht="24.75" customHeight="1" thickBot="1">
      <c r="A3" s="21"/>
      <c r="B3" s="169" t="s">
        <v>296</v>
      </c>
      <c r="C3" s="169"/>
      <c r="D3" s="169"/>
      <c r="E3" s="169"/>
      <c r="F3" s="169"/>
      <c r="G3" s="169"/>
      <c r="H3" s="169"/>
    </row>
    <row r="4" spans="1:7" ht="24.75" customHeight="1" thickBot="1">
      <c r="A4" s="160" t="s">
        <v>262</v>
      </c>
      <c r="B4" s="160"/>
      <c r="C4" s="160"/>
      <c r="D4" s="160"/>
      <c r="E4" s="160"/>
      <c r="F4" s="93"/>
      <c r="G4" s="134" t="s">
        <v>266</v>
      </c>
    </row>
    <row r="5" spans="1:8" ht="39" customHeight="1">
      <c r="A5" s="156" t="s">
        <v>263</v>
      </c>
      <c r="B5" s="156"/>
      <c r="C5" s="156"/>
      <c r="D5" s="156"/>
      <c r="E5" s="156"/>
      <c r="F5" s="156"/>
      <c r="G5" s="156"/>
      <c r="H5" s="156"/>
    </row>
    <row r="6" spans="1:8" ht="34.5" customHeight="1">
      <c r="A6" s="156" t="s">
        <v>405</v>
      </c>
      <c r="B6" s="156"/>
      <c r="C6" s="156"/>
      <c r="D6" s="156"/>
      <c r="E6" s="156"/>
      <c r="F6" s="156"/>
      <c r="G6" s="156"/>
      <c r="H6" s="156"/>
    </row>
    <row r="7" spans="1:8" ht="34.5" customHeight="1">
      <c r="A7" s="42"/>
      <c r="B7" s="156" t="s">
        <v>297</v>
      </c>
      <c r="C7" s="156"/>
      <c r="D7" s="156"/>
      <c r="E7" s="156"/>
      <c r="F7" s="156"/>
      <c r="G7" s="156"/>
      <c r="H7" s="156"/>
    </row>
    <row r="8" ht="9.75" customHeight="1">
      <c r="D8" s="38"/>
    </row>
    <row r="9" spans="1:15" ht="27" customHeight="1">
      <c r="A9" s="9" t="s">
        <v>214</v>
      </c>
      <c r="B9" s="9"/>
      <c r="C9" s="9"/>
      <c r="D9" s="9"/>
      <c r="E9" s="9"/>
      <c r="F9" s="9"/>
      <c r="G9" s="9"/>
      <c r="H9" s="9"/>
      <c r="O9" s="46" t="s">
        <v>279</v>
      </c>
    </row>
    <row r="10" spans="1:8" ht="27" customHeight="1" thickBot="1">
      <c r="A10" s="21"/>
      <c r="B10" s="35" t="s">
        <v>267</v>
      </c>
      <c r="C10" s="35"/>
      <c r="D10" s="35"/>
      <c r="E10" s="35"/>
      <c r="F10" s="35"/>
      <c r="G10" s="35"/>
      <c r="H10" s="35"/>
    </row>
    <row r="11" spans="1:8" ht="27" customHeight="1" thickBot="1">
      <c r="A11" s="21"/>
      <c r="B11" s="170" t="s">
        <v>268</v>
      </c>
      <c r="C11" s="170"/>
      <c r="D11" s="170"/>
      <c r="E11" s="170"/>
      <c r="F11" s="170"/>
      <c r="G11" s="170"/>
      <c r="H11" s="92"/>
    </row>
    <row r="12" spans="1:8" ht="27" customHeight="1" thickBot="1">
      <c r="A12" s="21"/>
      <c r="B12" s="21"/>
      <c r="C12" s="21"/>
      <c r="D12" s="21"/>
      <c r="E12" s="21"/>
      <c r="F12" s="21"/>
      <c r="G12" s="95" t="s">
        <v>412</v>
      </c>
      <c r="H12" s="92"/>
    </row>
    <row r="13" spans="1:8" ht="27" customHeight="1">
      <c r="A13" s="21"/>
      <c r="B13" s="21"/>
      <c r="C13" s="21"/>
      <c r="D13" s="21"/>
      <c r="E13" s="21"/>
      <c r="F13" s="21"/>
      <c r="G13" s="21"/>
      <c r="H13" s="21"/>
    </row>
    <row r="14" spans="1:8" ht="27" customHeight="1">
      <c r="A14" s="45"/>
      <c r="B14" s="30" t="s">
        <v>272</v>
      </c>
      <c r="C14" s="30"/>
      <c r="D14" s="30"/>
      <c r="E14" s="30"/>
      <c r="F14" s="30"/>
      <c r="G14" s="30"/>
      <c r="H14" s="30"/>
    </row>
    <row r="15" spans="2:8" ht="50.25" customHeight="1">
      <c r="B15" s="156" t="s">
        <v>298</v>
      </c>
      <c r="C15" s="156"/>
      <c r="D15" s="156"/>
      <c r="E15" s="156"/>
      <c r="F15" s="156"/>
      <c r="G15" s="156"/>
      <c r="H15" s="156"/>
    </row>
    <row r="16" ht="30" customHeight="1">
      <c r="C16" s="32" t="s">
        <v>273</v>
      </c>
    </row>
    <row r="17" ht="30" customHeight="1" thickBot="1">
      <c r="D17" s="32" t="s">
        <v>274</v>
      </c>
    </row>
    <row r="18" spans="4:8" ht="30" customHeight="1">
      <c r="D18" s="171"/>
      <c r="E18" s="172"/>
      <c r="F18" s="172"/>
      <c r="G18" s="172"/>
      <c r="H18" s="173"/>
    </row>
    <row r="19" spans="4:8" ht="30" customHeight="1" thickBot="1">
      <c r="D19" s="174"/>
      <c r="E19" s="175"/>
      <c r="F19" s="175"/>
      <c r="G19" s="175"/>
      <c r="H19" s="176"/>
    </row>
    <row r="20" ht="30" customHeight="1">
      <c r="C20" s="32" t="s">
        <v>275</v>
      </c>
    </row>
    <row r="21" ht="30" customHeight="1" thickBot="1">
      <c r="D21" s="32" t="s">
        <v>276</v>
      </c>
    </row>
    <row r="22" spans="4:8" ht="30" customHeight="1">
      <c r="D22" s="171"/>
      <c r="E22" s="172"/>
      <c r="F22" s="172"/>
      <c r="G22" s="172"/>
      <c r="H22" s="173"/>
    </row>
    <row r="23" spans="4:8" ht="30" customHeight="1" thickBot="1">
      <c r="D23" s="174"/>
      <c r="E23" s="175"/>
      <c r="F23" s="175"/>
      <c r="G23" s="175"/>
      <c r="H23" s="176"/>
    </row>
    <row r="24" ht="30" customHeight="1">
      <c r="C24" s="32" t="s">
        <v>277</v>
      </c>
    </row>
    <row r="25" ht="30" customHeight="1">
      <c r="D25" s="32" t="s">
        <v>278</v>
      </c>
    </row>
    <row r="26" spans="4:6" ht="30" customHeight="1">
      <c r="D26" s="167" t="s">
        <v>344</v>
      </c>
      <c r="E26" s="167"/>
      <c r="F26" s="87"/>
    </row>
    <row r="27" ht="30" customHeight="1">
      <c r="C27" s="32" t="s">
        <v>474</v>
      </c>
    </row>
    <row r="28" spans="4:6" ht="30" customHeight="1">
      <c r="D28" s="47">
        <v>0</v>
      </c>
      <c r="E28" s="38" t="s">
        <v>281</v>
      </c>
      <c r="F28" s="38"/>
    </row>
    <row r="29" spans="3:8" ht="45" customHeight="1" thickBot="1">
      <c r="C29" s="156" t="s">
        <v>343</v>
      </c>
      <c r="D29" s="156"/>
      <c r="E29" s="156"/>
      <c r="F29" s="156"/>
      <c r="G29" s="156"/>
      <c r="H29" s="156"/>
    </row>
    <row r="30" spans="4:8" ht="30" customHeight="1">
      <c r="D30" s="161"/>
      <c r="E30" s="162"/>
      <c r="F30" s="162"/>
      <c r="G30" s="162"/>
      <c r="H30" s="163"/>
    </row>
    <row r="31" spans="4:8" ht="30" customHeight="1" thickBot="1">
      <c r="D31" s="164"/>
      <c r="E31" s="165"/>
      <c r="F31" s="165"/>
      <c r="G31" s="165"/>
      <c r="H31" s="166"/>
    </row>
    <row r="32" spans="4:8" ht="30" customHeight="1">
      <c r="D32" s="168" t="s">
        <v>280</v>
      </c>
      <c r="E32" s="168"/>
      <c r="F32" s="168"/>
      <c r="G32" s="168"/>
      <c r="H32" s="168"/>
    </row>
    <row r="33" ht="30" customHeight="1"/>
    <row r="34" spans="1:8" ht="27" customHeight="1">
      <c r="A34" s="45"/>
      <c r="B34" s="30" t="s">
        <v>407</v>
      </c>
      <c r="C34" s="30"/>
      <c r="D34" s="30"/>
      <c r="E34" s="30"/>
      <c r="F34" s="30"/>
      <c r="G34" s="30"/>
      <c r="H34" s="30"/>
    </row>
    <row r="35" spans="2:8" ht="60.75" customHeight="1">
      <c r="B35" s="156" t="s">
        <v>408</v>
      </c>
      <c r="C35" s="156"/>
      <c r="D35" s="156"/>
      <c r="E35" s="156"/>
      <c r="F35" s="156"/>
      <c r="G35" s="156"/>
      <c r="H35" s="156"/>
    </row>
    <row r="36" ht="30" customHeight="1" thickBot="1">
      <c r="D36" s="32" t="s">
        <v>461</v>
      </c>
    </row>
    <row r="37" ht="30" customHeight="1" thickBot="1">
      <c r="G37" s="94">
        <v>0</v>
      </c>
    </row>
    <row r="38" ht="30" customHeight="1"/>
    <row r="39" spans="1:8" ht="27" customHeight="1">
      <c r="A39" s="45"/>
      <c r="B39" s="30" t="s">
        <v>427</v>
      </c>
      <c r="C39" s="30"/>
      <c r="D39" s="30"/>
      <c r="E39" s="30"/>
      <c r="F39" s="30"/>
      <c r="G39" s="30"/>
      <c r="H39" s="30"/>
    </row>
    <row r="40" spans="2:8" ht="60.75" customHeight="1">
      <c r="B40" s="156" t="s">
        <v>428</v>
      </c>
      <c r="C40" s="156"/>
      <c r="D40" s="156"/>
      <c r="E40" s="156"/>
      <c r="F40" s="156"/>
      <c r="G40" s="156"/>
      <c r="H40" s="156"/>
    </row>
    <row r="41" ht="30" customHeight="1" thickBot="1">
      <c r="D41" s="32" t="s">
        <v>429</v>
      </c>
    </row>
    <row r="42" ht="30" customHeight="1" thickBot="1">
      <c r="G42" s="94">
        <v>0</v>
      </c>
    </row>
    <row r="43" ht="30" customHeight="1"/>
    <row r="44" spans="1:8" ht="27" customHeight="1">
      <c r="A44" s="45"/>
      <c r="B44" s="30" t="s">
        <v>430</v>
      </c>
      <c r="C44" s="30"/>
      <c r="D44" s="30"/>
      <c r="E44" s="30"/>
      <c r="F44" s="30"/>
      <c r="G44" s="30"/>
      <c r="H44" s="30"/>
    </row>
    <row r="45" spans="2:8" ht="60.75" customHeight="1" thickBot="1">
      <c r="B45" s="156" t="s">
        <v>438</v>
      </c>
      <c r="C45" s="156"/>
      <c r="D45" s="156"/>
      <c r="E45" s="156"/>
      <c r="F45" s="156"/>
      <c r="G45" s="156"/>
      <c r="H45" s="156"/>
    </row>
    <row r="46" ht="30" customHeight="1">
      <c r="G46" s="126">
        <v>1</v>
      </c>
    </row>
    <row r="47" spans="4:7" ht="18.75" customHeight="1">
      <c r="D47" s="154" t="s">
        <v>440</v>
      </c>
      <c r="E47" s="177" t="s">
        <v>443</v>
      </c>
      <c r="F47" s="128" t="s">
        <v>431</v>
      </c>
      <c r="G47" s="128">
        <v>1</v>
      </c>
    </row>
    <row r="48" spans="2:8" ht="36" customHeight="1">
      <c r="B48" s="42"/>
      <c r="C48" s="42"/>
      <c r="D48" s="154"/>
      <c r="E48" s="177"/>
      <c r="F48" s="127" t="s">
        <v>432</v>
      </c>
      <c r="G48" s="129">
        <v>2</v>
      </c>
      <c r="H48" s="42"/>
    </row>
    <row r="49" spans="4:7" ht="34.5" customHeight="1">
      <c r="D49" s="154"/>
      <c r="E49" s="177"/>
      <c r="F49" s="130" t="s">
        <v>433</v>
      </c>
      <c r="G49" s="128">
        <v>3</v>
      </c>
    </row>
    <row r="50" spans="4:7" ht="18.75" customHeight="1">
      <c r="D50" s="154"/>
      <c r="E50" s="177" t="s">
        <v>437</v>
      </c>
      <c r="F50" s="128" t="s">
        <v>434</v>
      </c>
      <c r="G50" s="128">
        <v>4</v>
      </c>
    </row>
    <row r="51" spans="4:7" ht="18.75" customHeight="1">
      <c r="D51" s="154"/>
      <c r="E51" s="177"/>
      <c r="F51" s="128" t="s">
        <v>435</v>
      </c>
      <c r="G51" s="128">
        <v>5</v>
      </c>
    </row>
    <row r="52" spans="4:7" ht="18.75" customHeight="1">
      <c r="D52" s="154"/>
      <c r="E52" s="177" t="s">
        <v>436</v>
      </c>
      <c r="F52" s="128" t="s">
        <v>434</v>
      </c>
      <c r="G52" s="128">
        <v>6</v>
      </c>
    </row>
    <row r="53" spans="4:7" ht="18.75" customHeight="1">
      <c r="D53" s="154"/>
      <c r="E53" s="177"/>
      <c r="F53" s="128" t="s">
        <v>435</v>
      </c>
      <c r="G53" s="128">
        <v>7</v>
      </c>
    </row>
    <row r="54" spans="4:7" ht="18.75" customHeight="1">
      <c r="D54" s="154" t="s">
        <v>439</v>
      </c>
      <c r="E54" s="177" t="s">
        <v>443</v>
      </c>
      <c r="F54" s="128" t="s">
        <v>431</v>
      </c>
      <c r="G54" s="128">
        <v>8</v>
      </c>
    </row>
    <row r="55" spans="2:8" ht="35.25" customHeight="1">
      <c r="B55" s="42"/>
      <c r="C55" s="42"/>
      <c r="D55" s="154"/>
      <c r="E55" s="177"/>
      <c r="F55" s="127" t="s">
        <v>432</v>
      </c>
      <c r="G55" s="129">
        <v>9</v>
      </c>
      <c r="H55" s="42"/>
    </row>
    <row r="56" spans="4:7" ht="33" customHeight="1">
      <c r="D56" s="154"/>
      <c r="E56" s="177"/>
      <c r="F56" s="130" t="s">
        <v>433</v>
      </c>
      <c r="G56" s="128">
        <v>10</v>
      </c>
    </row>
    <row r="57" spans="4:7" ht="18.75" customHeight="1">
      <c r="D57" s="154"/>
      <c r="E57" s="177" t="s">
        <v>437</v>
      </c>
      <c r="F57" s="128" t="s">
        <v>434</v>
      </c>
      <c r="G57" s="128">
        <v>11</v>
      </c>
    </row>
    <row r="58" spans="4:7" ht="18.75" customHeight="1">
      <c r="D58" s="154"/>
      <c r="E58" s="177"/>
      <c r="F58" s="128" t="s">
        <v>435</v>
      </c>
      <c r="G58" s="128">
        <v>12</v>
      </c>
    </row>
    <row r="59" spans="4:7" ht="18.75" customHeight="1">
      <c r="D59" s="154"/>
      <c r="E59" s="177" t="s">
        <v>436</v>
      </c>
      <c r="F59" s="128" t="s">
        <v>434</v>
      </c>
      <c r="G59" s="128">
        <v>13</v>
      </c>
    </row>
    <row r="60" spans="4:7" ht="18.75" customHeight="1">
      <c r="D60" s="154"/>
      <c r="E60" s="177"/>
      <c r="F60" s="128" t="s">
        <v>435</v>
      </c>
      <c r="G60" s="128">
        <v>14</v>
      </c>
    </row>
    <row r="61" spans="2:7" ht="18.75" customHeight="1">
      <c r="B61" s="42"/>
      <c r="C61" s="42"/>
      <c r="D61" s="154" t="s">
        <v>441</v>
      </c>
      <c r="E61" s="177" t="s">
        <v>443</v>
      </c>
      <c r="F61" s="127" t="s">
        <v>446</v>
      </c>
      <c r="G61" s="128">
        <v>15</v>
      </c>
    </row>
    <row r="62" spans="4:7" ht="33" customHeight="1">
      <c r="D62" s="154"/>
      <c r="E62" s="177"/>
      <c r="F62" s="130" t="s">
        <v>433</v>
      </c>
      <c r="G62" s="128">
        <v>16</v>
      </c>
    </row>
    <row r="63" spans="4:7" ht="18.75" customHeight="1">
      <c r="D63" s="154"/>
      <c r="E63" s="177" t="s">
        <v>437</v>
      </c>
      <c r="F63" s="128" t="s">
        <v>434</v>
      </c>
      <c r="G63" s="128">
        <v>17</v>
      </c>
    </row>
    <row r="64" spans="4:7" ht="18.75" customHeight="1">
      <c r="D64" s="154"/>
      <c r="E64" s="177"/>
      <c r="F64" s="128" t="s">
        <v>435</v>
      </c>
      <c r="G64" s="128">
        <v>18</v>
      </c>
    </row>
    <row r="65" spans="4:7" ht="18.75" customHeight="1">
      <c r="D65" s="154"/>
      <c r="E65" s="177" t="s">
        <v>436</v>
      </c>
      <c r="F65" s="128" t="s">
        <v>434</v>
      </c>
      <c r="G65" s="128">
        <v>19</v>
      </c>
    </row>
    <row r="66" spans="4:7" ht="18.75" customHeight="1">
      <c r="D66" s="154"/>
      <c r="E66" s="177"/>
      <c r="F66" s="128" t="s">
        <v>435</v>
      </c>
      <c r="G66" s="128">
        <v>20</v>
      </c>
    </row>
    <row r="67" spans="4:7" ht="33.75" customHeight="1">
      <c r="D67" s="154"/>
      <c r="E67" s="132" t="s">
        <v>444</v>
      </c>
      <c r="F67" s="128" t="s">
        <v>434</v>
      </c>
      <c r="G67" s="128">
        <v>21</v>
      </c>
    </row>
    <row r="68" spans="4:7" ht="35.25" customHeight="1">
      <c r="D68" s="154"/>
      <c r="E68" s="132" t="s">
        <v>445</v>
      </c>
      <c r="F68" s="128" t="s">
        <v>434</v>
      </c>
      <c r="G68" s="128">
        <v>22</v>
      </c>
    </row>
    <row r="69" spans="2:8" ht="18.75" customHeight="1">
      <c r="B69" s="42"/>
      <c r="C69" s="42"/>
      <c r="D69" s="154" t="s">
        <v>442</v>
      </c>
      <c r="E69" s="177" t="s">
        <v>443</v>
      </c>
      <c r="F69" s="127" t="s">
        <v>446</v>
      </c>
      <c r="G69" s="128">
        <v>23</v>
      </c>
      <c r="H69" s="125"/>
    </row>
    <row r="70" spans="4:8" ht="33.75" customHeight="1">
      <c r="D70" s="154"/>
      <c r="E70" s="177"/>
      <c r="F70" s="130" t="s">
        <v>433</v>
      </c>
      <c r="G70" s="128">
        <v>24</v>
      </c>
      <c r="H70" s="125"/>
    </row>
    <row r="71" spans="4:8" ht="18.75" customHeight="1">
      <c r="D71" s="154"/>
      <c r="E71" s="177" t="s">
        <v>437</v>
      </c>
      <c r="F71" s="128" t="s">
        <v>434</v>
      </c>
      <c r="G71" s="128">
        <v>25</v>
      </c>
      <c r="H71" s="125"/>
    </row>
    <row r="72" spans="4:8" ht="18.75" customHeight="1">
      <c r="D72" s="154"/>
      <c r="E72" s="177"/>
      <c r="F72" s="128" t="s">
        <v>435</v>
      </c>
      <c r="G72" s="128">
        <v>26</v>
      </c>
      <c r="H72" s="125"/>
    </row>
    <row r="73" spans="4:8" ht="18.75" customHeight="1">
      <c r="D73" s="154"/>
      <c r="E73" s="177" t="s">
        <v>436</v>
      </c>
      <c r="F73" s="128" t="s">
        <v>434</v>
      </c>
      <c r="G73" s="128">
        <v>27</v>
      </c>
      <c r="H73" s="125"/>
    </row>
    <row r="74" spans="4:8" ht="18.75" customHeight="1">
      <c r="D74" s="154"/>
      <c r="E74" s="177"/>
      <c r="F74" s="128" t="s">
        <v>435</v>
      </c>
      <c r="G74" s="128">
        <v>28</v>
      </c>
      <c r="H74" s="125"/>
    </row>
    <row r="75" spans="4:8" ht="18.75" customHeight="1">
      <c r="D75" s="158" t="s">
        <v>464</v>
      </c>
      <c r="E75" s="158"/>
      <c r="F75" s="158"/>
      <c r="G75" s="128">
        <v>29</v>
      </c>
      <c r="H75" s="125"/>
    </row>
    <row r="76" spans="4:8" s="82" customFormat="1" ht="18.75" customHeight="1">
      <c r="D76" s="151"/>
      <c r="E76" s="151"/>
      <c r="F76" s="151"/>
      <c r="G76" s="152"/>
      <c r="H76" s="125"/>
    </row>
    <row r="77" spans="4:8" s="82" customFormat="1" ht="18.75" customHeight="1" thickBot="1">
      <c r="D77" s="155" t="s">
        <v>476</v>
      </c>
      <c r="E77" s="155"/>
      <c r="F77" s="155"/>
      <c r="G77" s="155"/>
      <c r="H77" s="125"/>
    </row>
    <row r="78" spans="4:8" s="82" customFormat="1" ht="18.75" customHeight="1">
      <c r="D78" s="153"/>
      <c r="E78" s="153"/>
      <c r="F78" s="153"/>
      <c r="G78" s="126">
        <v>0</v>
      </c>
      <c r="H78" s="125"/>
    </row>
    <row r="79" spans="4:8" s="82" customFormat="1" ht="18.75" customHeight="1">
      <c r="D79" s="154" t="s">
        <v>477</v>
      </c>
      <c r="E79" s="154"/>
      <c r="F79" s="154"/>
      <c r="G79" s="128">
        <v>0</v>
      </c>
      <c r="H79" s="125"/>
    </row>
    <row r="80" spans="4:8" s="82" customFormat="1" ht="18.75" customHeight="1">
      <c r="D80" s="154" t="s">
        <v>478</v>
      </c>
      <c r="E80" s="154"/>
      <c r="F80" s="154"/>
      <c r="G80" s="128">
        <v>1</v>
      </c>
      <c r="H80" s="125"/>
    </row>
    <row r="81" spans="4:8" s="82" customFormat="1" ht="18.75" customHeight="1">
      <c r="D81" s="154" t="s">
        <v>479</v>
      </c>
      <c r="E81" s="154"/>
      <c r="F81" s="154"/>
      <c r="G81" s="128">
        <v>2</v>
      </c>
      <c r="H81" s="125"/>
    </row>
    <row r="82" spans="4:8" s="82" customFormat="1" ht="18.75" customHeight="1">
      <c r="D82" s="154" t="s">
        <v>480</v>
      </c>
      <c r="E82" s="154"/>
      <c r="F82" s="154"/>
      <c r="G82" s="128">
        <v>3</v>
      </c>
      <c r="H82" s="125"/>
    </row>
    <row r="83" spans="4:8" s="82" customFormat="1" ht="18.75" customHeight="1">
      <c r="D83" s="154" t="s">
        <v>481</v>
      </c>
      <c r="E83" s="154"/>
      <c r="F83" s="154"/>
      <c r="G83" s="128">
        <v>4</v>
      </c>
      <c r="H83" s="125"/>
    </row>
    <row r="84" spans="4:8" s="82" customFormat="1" ht="18.75" customHeight="1">
      <c r="D84" s="154" t="s">
        <v>482</v>
      </c>
      <c r="E84" s="154"/>
      <c r="F84" s="154"/>
      <c r="G84" s="128">
        <v>5</v>
      </c>
      <c r="H84" s="125"/>
    </row>
    <row r="85" ht="30" customHeight="1">
      <c r="H85" s="125"/>
    </row>
    <row r="86" spans="1:8" ht="27" customHeight="1">
      <c r="A86" s="45"/>
      <c r="B86" s="30" t="s">
        <v>447</v>
      </c>
      <c r="C86" s="30"/>
      <c r="D86" s="30"/>
      <c r="E86" s="30"/>
      <c r="F86" s="30"/>
      <c r="G86" s="30"/>
      <c r="H86" s="30"/>
    </row>
    <row r="87" spans="2:8" ht="60.75" customHeight="1">
      <c r="B87" s="156" t="s">
        <v>448</v>
      </c>
      <c r="C87" s="156"/>
      <c r="D87" s="156"/>
      <c r="E87" s="156"/>
      <c r="F87" s="156"/>
      <c r="G87" s="156"/>
      <c r="H87" s="156"/>
    </row>
    <row r="88" ht="30" customHeight="1" thickBot="1">
      <c r="D88" s="32" t="s">
        <v>449</v>
      </c>
    </row>
    <row r="89" ht="30" customHeight="1" thickBot="1">
      <c r="G89" s="94">
        <v>0</v>
      </c>
    </row>
    <row r="90" ht="30" customHeight="1"/>
    <row r="91" spans="1:8" ht="27" customHeight="1">
      <c r="A91" s="45"/>
      <c r="B91" s="30" t="s">
        <v>450</v>
      </c>
      <c r="C91" s="30"/>
      <c r="D91" s="30"/>
      <c r="E91" s="30"/>
      <c r="F91" s="30"/>
      <c r="G91" s="30"/>
      <c r="H91" s="30"/>
    </row>
    <row r="92" spans="2:8" ht="60.75" customHeight="1">
      <c r="B92" s="156" t="s">
        <v>451</v>
      </c>
      <c r="C92" s="156"/>
      <c r="D92" s="156"/>
      <c r="E92" s="156"/>
      <c r="F92" s="156"/>
      <c r="G92" s="156"/>
      <c r="H92" s="156"/>
    </row>
    <row r="93" spans="4:8" ht="30" customHeight="1" thickBot="1">
      <c r="D93" s="157" t="s">
        <v>453</v>
      </c>
      <c r="E93" s="157"/>
      <c r="F93" s="157"/>
      <c r="G93" s="157"/>
      <c r="H93" s="157"/>
    </row>
    <row r="94" ht="30" customHeight="1" thickBot="1">
      <c r="G94" s="94">
        <v>0</v>
      </c>
    </row>
    <row r="95" ht="30" customHeight="1"/>
    <row r="96" spans="4:8" ht="45.75" customHeight="1" thickBot="1">
      <c r="D96" s="156" t="s">
        <v>452</v>
      </c>
      <c r="E96" s="156"/>
      <c r="F96" s="156"/>
      <c r="G96" s="156"/>
      <c r="H96" s="156"/>
    </row>
    <row r="97" ht="30" customHeight="1" thickBot="1">
      <c r="G97" s="94">
        <v>0</v>
      </c>
    </row>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sheetProtection/>
  <mergeCells count="45">
    <mergeCell ref="B87:H87"/>
    <mergeCell ref="D69:D74"/>
    <mergeCell ref="E69:E70"/>
    <mergeCell ref="E71:E72"/>
    <mergeCell ref="E73:E74"/>
    <mergeCell ref="D54:D60"/>
    <mergeCell ref="E54:E56"/>
    <mergeCell ref="E57:E58"/>
    <mergeCell ref="E59:E60"/>
    <mergeCell ref="E61:E62"/>
    <mergeCell ref="D61:D68"/>
    <mergeCell ref="E65:E66"/>
    <mergeCell ref="E63:E64"/>
    <mergeCell ref="B40:H40"/>
    <mergeCell ref="B45:H45"/>
    <mergeCell ref="E47:E49"/>
    <mergeCell ref="E50:E51"/>
    <mergeCell ref="E52:E53"/>
    <mergeCell ref="D47:D53"/>
    <mergeCell ref="D26:E26"/>
    <mergeCell ref="D32:H32"/>
    <mergeCell ref="C29:H29"/>
    <mergeCell ref="B3:H3"/>
    <mergeCell ref="B7:H7"/>
    <mergeCell ref="B15:H15"/>
    <mergeCell ref="B11:G11"/>
    <mergeCell ref="D18:H19"/>
    <mergeCell ref="D22:H23"/>
    <mergeCell ref="B92:H92"/>
    <mergeCell ref="D96:H96"/>
    <mergeCell ref="D93:H93"/>
    <mergeCell ref="D75:F75"/>
    <mergeCell ref="B35:H35"/>
    <mergeCell ref="A1:H1"/>
    <mergeCell ref="A4:E4"/>
    <mergeCell ref="A5:H5"/>
    <mergeCell ref="A6:H6"/>
    <mergeCell ref="D30:H31"/>
    <mergeCell ref="D84:F84"/>
    <mergeCell ref="D77:G77"/>
    <mergeCell ref="D79:F79"/>
    <mergeCell ref="D80:F80"/>
    <mergeCell ref="D81:F81"/>
    <mergeCell ref="D82:F82"/>
    <mergeCell ref="D83:F83"/>
  </mergeCells>
  <dataValidations count="4">
    <dataValidation type="list" allowBlank="1" showInputMessage="1" showErrorMessage="1" sqref="F26">
      <formula1>$O$9</formula1>
    </dataValidation>
    <dataValidation type="list" allowBlank="1" showInputMessage="1" showErrorMessage="1" sqref="G37 G42 G89 G94 G97">
      <formula1>"0,1"</formula1>
    </dataValidation>
    <dataValidation type="list" allowBlank="1" showInputMessage="1" showErrorMessage="1" sqref="G46">
      <formula1>"1,2,3,4,5,6,7,8,9,10,11,12,13,14,15,16,17,18,19,20,21,22,23,24,25,26,27,28"</formula1>
    </dataValidation>
    <dataValidation type="list" allowBlank="1" showInputMessage="1" showErrorMessage="1" sqref="G78">
      <formula1>"0,1,2,3,4,5"</formula1>
    </dataValidation>
  </dataValidations>
  <printOptions/>
  <pageMargins left="0.7" right="0.7" top="0.75" bottom="0.75" header="0.3" footer="0.3"/>
  <pageSetup horizontalDpi="600" verticalDpi="600" orientation="portrait" paperSize="9" scale="65" r:id="rId1"/>
  <rowBreaks count="3" manualBreakCount="3">
    <brk id="33" max="8" man="1"/>
    <brk id="43" max="8" man="1"/>
    <brk id="85" max="8" man="1"/>
  </rowBreaks>
</worksheet>
</file>

<file path=xl/worksheets/sheet10.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177</v>
      </c>
      <c r="B1" s="9"/>
      <c r="C1" s="9"/>
      <c r="D1" s="9"/>
      <c r="E1" s="9"/>
      <c r="F1" s="9"/>
      <c r="G1" s="9"/>
      <c r="H1" s="9"/>
      <c r="I1" s="9"/>
      <c r="J1" s="9"/>
      <c r="K1" s="9"/>
      <c r="L1" s="9"/>
    </row>
    <row r="2" spans="1:12" ht="30" customHeight="1">
      <c r="A2" s="36"/>
      <c r="B2" s="21"/>
      <c r="C2" s="21"/>
      <c r="D2" s="21"/>
      <c r="E2" s="21"/>
      <c r="F2" s="21"/>
      <c r="G2" s="214" t="s">
        <v>269</v>
      </c>
      <c r="H2" s="214"/>
      <c r="I2" s="214">
        <f>'5－10－1会社別見積書一覧'!H11</f>
        <v>0</v>
      </c>
      <c r="J2" s="214"/>
      <c r="K2" s="214"/>
      <c r="L2" s="214"/>
    </row>
    <row r="3" ht="30" customHeight="1">
      <c r="A3" t="s">
        <v>254</v>
      </c>
    </row>
    <row r="4" ht="30" customHeight="1">
      <c r="A4" t="s">
        <v>255</v>
      </c>
    </row>
    <row r="5" ht="30" customHeight="1">
      <c r="B5" s="1" t="s">
        <v>0</v>
      </c>
    </row>
    <row r="6" spans="2:12" ht="30" customHeight="1">
      <c r="B6" s="316" t="s">
        <v>56</v>
      </c>
      <c r="C6" s="316"/>
      <c r="D6" s="223"/>
      <c r="E6" s="223"/>
      <c r="F6" s="223"/>
      <c r="G6" s="248" t="s">
        <v>392</v>
      </c>
      <c r="H6" s="267"/>
      <c r="I6" s="267"/>
      <c r="J6" s="267"/>
      <c r="K6" s="267"/>
      <c r="L6" s="267"/>
    </row>
    <row r="7" spans="2:12" ht="30" customHeight="1">
      <c r="B7" s="316" t="s">
        <v>81</v>
      </c>
      <c r="C7" s="316"/>
      <c r="D7" s="223"/>
      <c r="E7" s="223"/>
      <c r="F7" s="223"/>
      <c r="G7" s="248" t="s">
        <v>393</v>
      </c>
      <c r="H7" s="267"/>
      <c r="I7" s="267"/>
      <c r="J7" s="267"/>
      <c r="K7" s="267"/>
      <c r="L7" s="267"/>
    </row>
    <row r="8" spans="2:12" ht="30" customHeight="1">
      <c r="B8" s="316" t="s">
        <v>12</v>
      </c>
      <c r="C8" s="316"/>
      <c r="D8" s="223"/>
      <c r="E8" s="223"/>
      <c r="F8" s="223"/>
      <c r="G8" s="248" t="s">
        <v>388</v>
      </c>
      <c r="H8" s="267"/>
      <c r="I8" s="267"/>
      <c r="J8" s="267"/>
      <c r="K8" s="267"/>
      <c r="L8" s="267"/>
    </row>
    <row r="9" spans="2:12" ht="30" customHeight="1">
      <c r="B9" s="316" t="s">
        <v>58</v>
      </c>
      <c r="C9" s="316"/>
      <c r="D9" s="223"/>
      <c r="E9" s="223"/>
      <c r="F9" s="223"/>
      <c r="G9" s="248" t="s">
        <v>389</v>
      </c>
      <c r="H9" s="267"/>
      <c r="I9" s="267"/>
      <c r="J9" s="267"/>
      <c r="K9" s="267"/>
      <c r="L9" s="267"/>
    </row>
    <row r="10" spans="2:12" ht="30" customHeight="1">
      <c r="B10" s="316" t="s">
        <v>82</v>
      </c>
      <c r="C10" s="316"/>
      <c r="D10" s="223"/>
      <c r="E10" s="223"/>
      <c r="F10" s="223"/>
      <c r="G10" s="248" t="s">
        <v>391</v>
      </c>
      <c r="H10" s="267"/>
      <c r="I10" s="267"/>
      <c r="J10" s="267"/>
      <c r="K10" s="267"/>
      <c r="L10" s="267"/>
    </row>
    <row r="11" spans="2:12" ht="30" customHeight="1">
      <c r="B11" s="318" t="s">
        <v>13</v>
      </c>
      <c r="C11" s="318"/>
      <c r="D11" s="223" t="s">
        <v>146</v>
      </c>
      <c r="E11" s="223"/>
      <c r="F11" s="223"/>
      <c r="G11" s="248" t="s">
        <v>256</v>
      </c>
      <c r="H11" s="267"/>
      <c r="I11" s="267"/>
      <c r="J11" s="267"/>
      <c r="K11" s="267"/>
      <c r="L11" s="267"/>
    </row>
    <row r="12" spans="2:10" ht="30" customHeight="1">
      <c r="B12" s="222" t="s">
        <v>14</v>
      </c>
      <c r="C12" s="222"/>
      <c r="D12" s="223"/>
      <c r="E12" s="223"/>
      <c r="F12" s="223"/>
      <c r="G12" s="223"/>
      <c r="H12" s="223"/>
      <c r="I12" s="223"/>
      <c r="J12" s="223"/>
    </row>
    <row r="13" spans="2:10" ht="30" customHeight="1">
      <c r="B13" s="222"/>
      <c r="C13" s="222"/>
      <c r="D13" s="223"/>
      <c r="E13" s="223"/>
      <c r="F13" s="223"/>
      <c r="G13" s="223"/>
      <c r="H13" s="223"/>
      <c r="I13" s="223"/>
      <c r="J13" s="223"/>
    </row>
    <row r="30" ht="13.5">
      <c r="T30" t="s">
        <v>303</v>
      </c>
    </row>
    <row r="31" ht="13.5">
      <c r="T31" t="s">
        <v>304</v>
      </c>
    </row>
  </sheetData>
  <sheetProtection/>
  <mergeCells count="22">
    <mergeCell ref="B10:C10"/>
    <mergeCell ref="D11:F11"/>
    <mergeCell ref="B12:C13"/>
    <mergeCell ref="D12:J13"/>
    <mergeCell ref="B6:C6"/>
    <mergeCell ref="B7:C7"/>
    <mergeCell ref="B8:C8"/>
    <mergeCell ref="B9:C9"/>
    <mergeCell ref="G11:L11"/>
    <mergeCell ref="D10:F10"/>
    <mergeCell ref="B11:C11"/>
    <mergeCell ref="G7:L7"/>
    <mergeCell ref="G2:H2"/>
    <mergeCell ref="I2:L2"/>
    <mergeCell ref="D7:F7"/>
    <mergeCell ref="D6:F6"/>
    <mergeCell ref="D8:F8"/>
    <mergeCell ref="G10:L10"/>
    <mergeCell ref="G9:L9"/>
    <mergeCell ref="G8:L8"/>
    <mergeCell ref="G6:L6"/>
    <mergeCell ref="D9:F9"/>
  </mergeCells>
  <dataValidations count="1">
    <dataValidation type="list" allowBlank="1" showInputMessage="1" showErrorMessage="1" sqref="D11:F11">
      <formula1>$T$30:$T$31</formula1>
    </dataValidation>
  </dataValidations>
  <printOptions/>
  <pageMargins left="0.7" right="0.7" top="0.75" bottom="0.75" header="0.3" footer="0.3"/>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W29"/>
  <sheetViews>
    <sheetView view="pageBreakPreview" zoomScale="115" zoomScaleSheetLayoutView="115" zoomScalePageLayoutView="0" workbookViewId="0" topLeftCell="A1">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178</v>
      </c>
      <c r="B1" s="9"/>
      <c r="C1" s="9"/>
      <c r="D1" s="9"/>
      <c r="E1" s="9"/>
      <c r="F1" s="9"/>
      <c r="G1" s="9"/>
      <c r="H1" s="9"/>
      <c r="I1" s="9"/>
      <c r="J1" s="9"/>
      <c r="K1" s="9"/>
      <c r="L1" s="9"/>
    </row>
    <row r="2" spans="1:12" ht="30" customHeight="1">
      <c r="A2" s="36"/>
      <c r="B2" s="21"/>
      <c r="C2" s="21"/>
      <c r="D2" s="21"/>
      <c r="E2" s="21"/>
      <c r="F2" s="21"/>
      <c r="G2" s="214" t="s">
        <v>269</v>
      </c>
      <c r="H2" s="214"/>
      <c r="I2" s="214">
        <f>'5－10－1会社別見積書一覧'!H11</f>
        <v>0</v>
      </c>
      <c r="J2" s="214"/>
      <c r="K2" s="214"/>
      <c r="L2" s="214"/>
    </row>
    <row r="3" ht="30" customHeight="1">
      <c r="A3" t="s">
        <v>257</v>
      </c>
    </row>
    <row r="4" ht="30" customHeight="1">
      <c r="A4" t="s">
        <v>258</v>
      </c>
    </row>
    <row r="5" ht="30" customHeight="1">
      <c r="B5" s="1" t="s">
        <v>0</v>
      </c>
    </row>
    <row r="6" spans="2:12" ht="30" customHeight="1">
      <c r="B6" s="316" t="s">
        <v>56</v>
      </c>
      <c r="C6" s="316"/>
      <c r="D6" s="223"/>
      <c r="E6" s="223"/>
      <c r="F6" s="223"/>
      <c r="G6" s="248" t="s">
        <v>394</v>
      </c>
      <c r="H6" s="267"/>
      <c r="I6" s="267"/>
      <c r="J6" s="267"/>
      <c r="K6" s="267"/>
      <c r="L6" s="267"/>
    </row>
    <row r="7" spans="2:12" ht="30" customHeight="1">
      <c r="B7" s="316" t="s">
        <v>81</v>
      </c>
      <c r="C7" s="316"/>
      <c r="D7" s="223"/>
      <c r="E7" s="223"/>
      <c r="F7" s="223"/>
      <c r="G7" s="248" t="s">
        <v>395</v>
      </c>
      <c r="H7" s="267"/>
      <c r="I7" s="267"/>
      <c r="J7" s="267"/>
      <c r="K7" s="267"/>
      <c r="L7" s="267"/>
    </row>
    <row r="8" spans="2:12" ht="30" customHeight="1">
      <c r="B8" s="316" t="s">
        <v>12</v>
      </c>
      <c r="C8" s="316"/>
      <c r="D8" s="223"/>
      <c r="E8" s="223"/>
      <c r="F8" s="223"/>
      <c r="G8" s="248" t="s">
        <v>388</v>
      </c>
      <c r="H8" s="267"/>
      <c r="I8" s="267"/>
      <c r="J8" s="267"/>
      <c r="K8" s="267"/>
      <c r="L8" s="267"/>
    </row>
    <row r="9" spans="2:12" ht="30" customHeight="1">
      <c r="B9" s="316" t="s">
        <v>58</v>
      </c>
      <c r="C9" s="316"/>
      <c r="D9" s="223"/>
      <c r="E9" s="223"/>
      <c r="F9" s="223"/>
      <c r="G9" s="248" t="s">
        <v>389</v>
      </c>
      <c r="H9" s="267"/>
      <c r="I9" s="267"/>
      <c r="J9" s="267"/>
      <c r="K9" s="267"/>
      <c r="L9" s="267"/>
    </row>
    <row r="10" spans="2:12" ht="30" customHeight="1">
      <c r="B10" s="316" t="s">
        <v>82</v>
      </c>
      <c r="C10" s="316"/>
      <c r="D10" s="223"/>
      <c r="E10" s="223"/>
      <c r="F10" s="223"/>
      <c r="G10" s="248" t="s">
        <v>396</v>
      </c>
      <c r="H10" s="267"/>
      <c r="I10" s="267"/>
      <c r="J10" s="267"/>
      <c r="K10" s="267"/>
      <c r="L10" s="267"/>
    </row>
    <row r="11" spans="2:12" ht="30" customHeight="1">
      <c r="B11" s="318" t="s">
        <v>13</v>
      </c>
      <c r="C11" s="318"/>
      <c r="D11" s="223" t="s">
        <v>146</v>
      </c>
      <c r="E11" s="223"/>
      <c r="F11" s="223"/>
      <c r="G11" s="248" t="s">
        <v>213</v>
      </c>
      <c r="H11" s="267"/>
      <c r="I11" s="267"/>
      <c r="J11" s="267"/>
      <c r="K11" s="267"/>
      <c r="L11" s="267"/>
    </row>
    <row r="12" spans="2:10" ht="30" customHeight="1">
      <c r="B12" s="222" t="s">
        <v>14</v>
      </c>
      <c r="C12" s="222"/>
      <c r="D12" s="319"/>
      <c r="E12" s="319"/>
      <c r="F12" s="319"/>
      <c r="G12" s="223"/>
      <c r="H12" s="223"/>
      <c r="I12" s="223"/>
      <c r="J12" s="223"/>
    </row>
    <row r="13" spans="2:10" ht="30" customHeight="1">
      <c r="B13" s="222"/>
      <c r="C13" s="222"/>
      <c r="D13" s="223"/>
      <c r="E13" s="223"/>
      <c r="F13" s="223"/>
      <c r="G13" s="223"/>
      <c r="H13" s="223"/>
      <c r="I13" s="223"/>
      <c r="J13" s="223"/>
    </row>
    <row r="28" ht="13.5">
      <c r="W28" t="s">
        <v>303</v>
      </c>
    </row>
    <row r="29" ht="13.5">
      <c r="W29" t="s">
        <v>304</v>
      </c>
    </row>
  </sheetData>
  <sheetProtection/>
  <mergeCells count="22">
    <mergeCell ref="G2:H2"/>
    <mergeCell ref="I2:L2"/>
    <mergeCell ref="D9:F9"/>
    <mergeCell ref="D8:F8"/>
    <mergeCell ref="G9:L9"/>
    <mergeCell ref="D7:F7"/>
    <mergeCell ref="G11:L11"/>
    <mergeCell ref="D11:F11"/>
    <mergeCell ref="D10:F10"/>
    <mergeCell ref="G7:L7"/>
    <mergeCell ref="G8:L8"/>
    <mergeCell ref="G6:L6"/>
    <mergeCell ref="B11:C11"/>
    <mergeCell ref="B9:C9"/>
    <mergeCell ref="B10:C10"/>
    <mergeCell ref="D6:F6"/>
    <mergeCell ref="B12:C13"/>
    <mergeCell ref="D12:J13"/>
    <mergeCell ref="B6:C6"/>
    <mergeCell ref="B7:C7"/>
    <mergeCell ref="B8:C8"/>
    <mergeCell ref="G10:L10"/>
  </mergeCells>
  <dataValidations count="1">
    <dataValidation type="list" allowBlank="1" showInputMessage="1" showErrorMessage="1" sqref="D11:F11">
      <formula1>$W$28:$W$29</formula1>
    </dataValidation>
  </dataValidations>
  <printOptions/>
  <pageMargins left="0.7" right="0.7" top="0.75" bottom="0.75" header="0.3" footer="0.3"/>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1:V33"/>
  <sheetViews>
    <sheetView view="pageBreakPreview" zoomScale="115" zoomScaleSheetLayoutView="115" zoomScalePageLayoutView="0" workbookViewId="0" topLeftCell="A1">
      <selection activeCell="B23" sqref="B23"/>
    </sheetView>
  </sheetViews>
  <sheetFormatPr defaultColWidth="8.796875" defaultRowHeight="14.25"/>
  <cols>
    <col min="1" max="1" width="3.59765625" style="0" customWidth="1"/>
    <col min="2" max="2" width="23.59765625" style="0" customWidth="1"/>
  </cols>
  <sheetData>
    <row r="1" spans="1:12" ht="39.75" customHeight="1">
      <c r="A1" s="31" t="s">
        <v>179</v>
      </c>
      <c r="B1" s="9"/>
      <c r="C1" s="9"/>
      <c r="D1" s="9"/>
      <c r="E1" s="9"/>
      <c r="F1" s="9"/>
      <c r="G1" s="9"/>
      <c r="H1" s="9"/>
      <c r="I1" s="9"/>
      <c r="J1" s="9"/>
      <c r="K1" s="9"/>
      <c r="L1" s="9"/>
    </row>
    <row r="2" spans="1:12" ht="30" customHeight="1">
      <c r="A2" s="36"/>
      <c r="B2" s="21"/>
      <c r="C2" s="21"/>
      <c r="D2" s="21"/>
      <c r="E2" s="21"/>
      <c r="F2" s="21"/>
      <c r="G2" s="214" t="s">
        <v>269</v>
      </c>
      <c r="H2" s="214"/>
      <c r="I2" s="214">
        <f>'5－10－1会社別見積書一覧'!H11</f>
        <v>0</v>
      </c>
      <c r="J2" s="214"/>
      <c r="K2" s="214"/>
      <c r="L2" s="214"/>
    </row>
    <row r="3" ht="30" customHeight="1">
      <c r="A3" t="s">
        <v>259</v>
      </c>
    </row>
    <row r="4" ht="30" customHeight="1">
      <c r="A4" t="s">
        <v>260</v>
      </c>
    </row>
    <row r="5" ht="30" customHeight="1">
      <c r="B5" s="1" t="s">
        <v>0</v>
      </c>
    </row>
    <row r="6" spans="2:12" ht="30" customHeight="1">
      <c r="B6" s="316" t="s">
        <v>56</v>
      </c>
      <c r="C6" s="316"/>
      <c r="D6" s="223"/>
      <c r="E6" s="223"/>
      <c r="F6" s="223"/>
      <c r="G6" s="248" t="s">
        <v>397</v>
      </c>
      <c r="H6" s="267"/>
      <c r="I6" s="267"/>
      <c r="J6" s="267"/>
      <c r="K6" s="267"/>
      <c r="L6" s="267"/>
    </row>
    <row r="7" spans="2:12" ht="30" customHeight="1">
      <c r="B7" s="316" t="s">
        <v>81</v>
      </c>
      <c r="C7" s="316"/>
      <c r="D7" s="223"/>
      <c r="E7" s="223"/>
      <c r="F7" s="223"/>
      <c r="G7" s="248" t="s">
        <v>398</v>
      </c>
      <c r="H7" s="267"/>
      <c r="I7" s="267"/>
      <c r="J7" s="267"/>
      <c r="K7" s="267"/>
      <c r="L7" s="267"/>
    </row>
    <row r="8" spans="2:12" ht="30" customHeight="1">
      <c r="B8" s="316" t="s">
        <v>12</v>
      </c>
      <c r="C8" s="316"/>
      <c r="D8" s="223"/>
      <c r="E8" s="223"/>
      <c r="F8" s="223"/>
      <c r="G8" s="248" t="s">
        <v>388</v>
      </c>
      <c r="H8" s="267"/>
      <c r="I8" s="267"/>
      <c r="J8" s="267"/>
      <c r="K8" s="267"/>
      <c r="L8" s="267"/>
    </row>
    <row r="9" spans="2:12" ht="30" customHeight="1">
      <c r="B9" s="316" t="s">
        <v>58</v>
      </c>
      <c r="C9" s="316"/>
      <c r="D9" s="223"/>
      <c r="E9" s="223"/>
      <c r="F9" s="223"/>
      <c r="G9" s="248" t="s">
        <v>389</v>
      </c>
      <c r="H9" s="267"/>
      <c r="I9" s="267"/>
      <c r="J9" s="267"/>
      <c r="K9" s="267"/>
      <c r="L9" s="267"/>
    </row>
    <row r="10" spans="2:12" ht="30" customHeight="1">
      <c r="B10" s="318" t="s">
        <v>13</v>
      </c>
      <c r="C10" s="318"/>
      <c r="D10" s="223" t="s">
        <v>146</v>
      </c>
      <c r="E10" s="223"/>
      <c r="F10" s="223"/>
      <c r="G10" s="248" t="s">
        <v>213</v>
      </c>
      <c r="H10" s="267"/>
      <c r="I10" s="267"/>
      <c r="J10" s="267"/>
      <c r="K10" s="267"/>
      <c r="L10" s="267"/>
    </row>
    <row r="11" spans="2:10" ht="30" customHeight="1">
      <c r="B11" s="222" t="s">
        <v>14</v>
      </c>
      <c r="C11" s="222"/>
      <c r="D11" s="223"/>
      <c r="E11" s="223"/>
      <c r="F11" s="223"/>
      <c r="G11" s="223"/>
      <c r="H11" s="223"/>
      <c r="I11" s="223"/>
      <c r="J11" s="223"/>
    </row>
    <row r="12" spans="2:10" ht="30" customHeight="1">
      <c r="B12" s="222"/>
      <c r="C12" s="222"/>
      <c r="D12" s="223"/>
      <c r="E12" s="223"/>
      <c r="F12" s="223"/>
      <c r="G12" s="223"/>
      <c r="H12" s="223"/>
      <c r="I12" s="223"/>
      <c r="J12" s="223"/>
    </row>
    <row r="32" ht="13.5">
      <c r="V32" t="s">
        <v>303</v>
      </c>
    </row>
    <row r="33" ht="13.5">
      <c r="V33" t="s">
        <v>304</v>
      </c>
    </row>
  </sheetData>
  <sheetProtection/>
  <mergeCells count="19">
    <mergeCell ref="D7:F7"/>
    <mergeCell ref="D6:F6"/>
    <mergeCell ref="D10:F10"/>
    <mergeCell ref="G10:L10"/>
    <mergeCell ref="B10:C10"/>
    <mergeCell ref="G9:L9"/>
    <mergeCell ref="G8:L8"/>
    <mergeCell ref="G7:L7"/>
    <mergeCell ref="G6:L6"/>
    <mergeCell ref="G2:H2"/>
    <mergeCell ref="I2:L2"/>
    <mergeCell ref="B11:C12"/>
    <mergeCell ref="D11:J12"/>
    <mergeCell ref="B6:C6"/>
    <mergeCell ref="B7:C7"/>
    <mergeCell ref="B8:C8"/>
    <mergeCell ref="B9:C9"/>
    <mergeCell ref="D9:F9"/>
    <mergeCell ref="D8:F8"/>
  </mergeCells>
  <dataValidations count="1">
    <dataValidation type="list" allowBlank="1" showInputMessage="1" showErrorMessage="1" sqref="D10:F10">
      <formula1>$V$32:$V$33</formula1>
    </dataValidation>
  </dataValidations>
  <printOptions/>
  <pageMargins left="0.7" right="0.7" top="0.75" bottom="0.75" header="0.3" footer="0.3"/>
  <pageSetup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L5"/>
  <sheetViews>
    <sheetView zoomScaleSheetLayoutView="100" zoomScalePageLayoutView="0" workbookViewId="0" topLeftCell="A1">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295</v>
      </c>
      <c r="B1" s="9"/>
      <c r="C1" s="9"/>
      <c r="D1" s="9"/>
      <c r="E1" s="9"/>
      <c r="F1" s="9"/>
      <c r="G1" s="9"/>
      <c r="H1" s="9"/>
      <c r="I1" s="9"/>
      <c r="J1" s="9"/>
      <c r="K1" s="9"/>
      <c r="L1" s="9"/>
    </row>
    <row r="2" spans="1:12" ht="30" customHeight="1">
      <c r="A2" s="36"/>
      <c r="B2" s="21"/>
      <c r="C2" s="21"/>
      <c r="D2" s="21"/>
      <c r="E2" s="21"/>
      <c r="F2" s="21"/>
      <c r="G2" s="214" t="s">
        <v>269</v>
      </c>
      <c r="H2" s="214"/>
      <c r="I2" s="214">
        <f>'5－10－1会社別見積書一覧'!H11</f>
        <v>0</v>
      </c>
      <c r="J2" s="214"/>
      <c r="K2" s="214"/>
      <c r="L2" s="214"/>
    </row>
    <row r="3" ht="30" customHeight="1">
      <c r="A3" t="s">
        <v>308</v>
      </c>
    </row>
    <row r="4" ht="30" customHeight="1">
      <c r="B4" t="s">
        <v>309</v>
      </c>
    </row>
    <row r="5" spans="2:12" ht="69.75" customHeight="1">
      <c r="B5" s="320"/>
      <c r="C5" s="320"/>
      <c r="D5" s="320"/>
      <c r="E5" s="320"/>
      <c r="F5" s="320"/>
      <c r="G5" s="320"/>
      <c r="H5" s="320"/>
      <c r="I5" s="320"/>
      <c r="J5" s="320"/>
      <c r="K5" s="320"/>
      <c r="L5" s="320"/>
    </row>
  </sheetData>
  <sheetProtection/>
  <mergeCells count="3">
    <mergeCell ref="B5:L5"/>
    <mergeCell ref="G2:H2"/>
    <mergeCell ref="I2:L2"/>
  </mergeCells>
  <printOptions/>
  <pageMargins left="0.7" right="0.7" top="0.75" bottom="0.75" header="0.3" footer="0.3"/>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N143"/>
  <sheetViews>
    <sheetView tabSelected="1" view="pageBreakPreview" zoomScale="139" zoomScaleNormal="139" zoomScaleSheetLayoutView="139" zoomScalePageLayoutView="0" workbookViewId="0" topLeftCell="A1">
      <selection activeCell="J67" sqref="J67"/>
    </sheetView>
  </sheetViews>
  <sheetFormatPr defaultColWidth="8.796875" defaultRowHeight="14.25"/>
  <cols>
    <col min="1" max="1" width="1.59765625" style="0" customWidth="1"/>
    <col min="2" max="2" width="3" style="0" customWidth="1"/>
    <col min="3" max="3" width="18.09765625" style="0" customWidth="1"/>
    <col min="4" max="4" width="17.09765625" style="0" customWidth="1"/>
    <col min="5" max="5" width="8.09765625" style="14" customWidth="1"/>
    <col min="6" max="6" width="14.09765625" style="0" customWidth="1"/>
    <col min="7" max="7" width="15.59765625" style="0" customWidth="1"/>
    <col min="8" max="8" width="15.8984375" style="0" customWidth="1"/>
    <col min="9" max="9" width="15.8984375" style="0" hidden="1" customWidth="1"/>
    <col min="10" max="10" width="23.8984375" style="0" customWidth="1"/>
    <col min="11" max="11" width="1.8984375" style="0" customWidth="1"/>
    <col min="12" max="39" width="4.09765625" style="0" customWidth="1"/>
    <col min="40" max="40" width="7.09765625" style="137" customWidth="1"/>
    <col min="41" max="46" width="4.09765625" style="0" customWidth="1"/>
  </cols>
  <sheetData>
    <row r="1" spans="2:10" ht="45" customHeight="1">
      <c r="B1" s="159" t="s">
        <v>411</v>
      </c>
      <c r="C1" s="159"/>
      <c r="D1" s="159"/>
      <c r="E1" s="159"/>
      <c r="F1" s="159"/>
      <c r="G1" s="159"/>
      <c r="H1" s="159"/>
      <c r="I1" s="159"/>
      <c r="J1" s="159"/>
    </row>
    <row r="2" spans="2:10" ht="27" customHeight="1">
      <c r="B2" s="21"/>
      <c r="C2" s="170" t="s">
        <v>268</v>
      </c>
      <c r="D2" s="170"/>
      <c r="E2" s="170"/>
      <c r="F2" s="170"/>
      <c r="G2" s="214">
        <f>'5－10－1会社別見積書一覧'!H11</f>
        <v>0</v>
      </c>
      <c r="H2" s="214"/>
      <c r="I2" s="214"/>
      <c r="J2" s="214"/>
    </row>
    <row r="3" spans="2:10" ht="27" customHeight="1">
      <c r="B3" s="9" t="s">
        <v>284</v>
      </c>
      <c r="C3" s="9"/>
      <c r="D3" s="9"/>
      <c r="E3" s="9"/>
      <c r="F3" s="9"/>
      <c r="G3" s="9"/>
      <c r="H3" s="9"/>
      <c r="I3" s="9"/>
      <c r="J3" s="9"/>
    </row>
    <row r="4" spans="2:10" ht="27" customHeight="1">
      <c r="B4" s="29"/>
      <c r="C4" s="30" t="s">
        <v>285</v>
      </c>
      <c r="D4" s="30"/>
      <c r="E4" s="30"/>
      <c r="F4" s="30"/>
      <c r="G4" s="30"/>
      <c r="H4" s="30"/>
      <c r="I4" s="30"/>
      <c r="J4" s="30"/>
    </row>
    <row r="5" spans="2:10" ht="27" customHeight="1" thickBot="1">
      <c r="B5" s="29"/>
      <c r="C5" s="43" t="s">
        <v>292</v>
      </c>
      <c r="D5" s="50"/>
      <c r="E5" s="50"/>
      <c r="F5" s="50"/>
      <c r="G5" s="50"/>
      <c r="H5" s="50"/>
      <c r="I5" s="50"/>
      <c r="J5" s="50"/>
    </row>
    <row r="6" spans="2:10" ht="27" customHeight="1" thickBot="1">
      <c r="B6" s="29"/>
      <c r="C6" s="232" t="s">
        <v>291</v>
      </c>
      <c r="D6" s="233"/>
      <c r="E6" s="232" t="s">
        <v>290</v>
      </c>
      <c r="F6" s="234"/>
      <c r="G6" s="235" t="s">
        <v>14</v>
      </c>
      <c r="H6" s="236"/>
      <c r="I6" s="237"/>
      <c r="J6" s="238"/>
    </row>
    <row r="7" spans="3:10" ht="51" customHeight="1">
      <c r="C7" s="215" t="s">
        <v>83</v>
      </c>
      <c r="D7" s="216"/>
      <c r="E7" s="217">
        <f>'5－10－1会社別見積書一覧'!D28</f>
        <v>0</v>
      </c>
      <c r="F7" s="218"/>
      <c r="G7" s="219" t="s">
        <v>406</v>
      </c>
      <c r="H7" s="220"/>
      <c r="I7" s="220"/>
      <c r="J7" s="221"/>
    </row>
    <row r="8" spans="3:10" ht="51" customHeight="1">
      <c r="C8" s="182" t="s">
        <v>283</v>
      </c>
      <c r="D8" s="203"/>
      <c r="E8" s="244">
        <v>0</v>
      </c>
      <c r="F8" s="245"/>
      <c r="G8" s="241" t="s">
        <v>345</v>
      </c>
      <c r="H8" s="242"/>
      <c r="I8" s="242"/>
      <c r="J8" s="243"/>
    </row>
    <row r="9" spans="3:10" ht="51" customHeight="1">
      <c r="C9" s="182" t="s">
        <v>465</v>
      </c>
      <c r="D9" s="183"/>
      <c r="E9" s="184"/>
      <c r="F9" s="185"/>
      <c r="G9" s="186" t="s">
        <v>475</v>
      </c>
      <c r="H9" s="187"/>
      <c r="I9" s="187"/>
      <c r="J9" s="188"/>
    </row>
    <row r="10" spans="3:10" ht="51" customHeight="1">
      <c r="C10" s="182" t="s">
        <v>466</v>
      </c>
      <c r="D10" s="203"/>
      <c r="E10" s="212">
        <f>E7-E8</f>
        <v>0</v>
      </c>
      <c r="F10" s="213"/>
      <c r="G10" s="239" t="s">
        <v>282</v>
      </c>
      <c r="H10" s="222"/>
      <c r="I10" s="222"/>
      <c r="J10" s="240"/>
    </row>
    <row r="11" spans="3:10" ht="51" customHeight="1">
      <c r="C11" s="182" t="s">
        <v>467</v>
      </c>
      <c r="D11" s="203"/>
      <c r="E11" s="212">
        <f>MIN(G67,H67)</f>
        <v>0</v>
      </c>
      <c r="F11" s="213"/>
      <c r="G11" s="178" t="s">
        <v>198</v>
      </c>
      <c r="H11" s="201"/>
      <c r="I11" s="201"/>
      <c r="J11" s="202"/>
    </row>
    <row r="12" spans="3:16" ht="51" customHeight="1">
      <c r="C12" s="182" t="s">
        <v>468</v>
      </c>
      <c r="D12" s="203"/>
      <c r="E12" s="199">
        <f>IF(O12=1,0,IF(O22=0,ROUNDDOWN(E11*1/2,-3),ROUNDDOWN(E11*1/4,-3)))</f>
        <v>0</v>
      </c>
      <c r="F12" s="200"/>
      <c r="G12" s="178" t="s">
        <v>469</v>
      </c>
      <c r="H12" s="201"/>
      <c r="I12" s="201"/>
      <c r="J12" s="202"/>
      <c r="L12" t="s">
        <v>462</v>
      </c>
      <c r="O12" s="131">
        <f>'5－10－1会社別見積書一覧'!G37</f>
        <v>0</v>
      </c>
      <c r="P12" t="s">
        <v>463</v>
      </c>
    </row>
    <row r="13" spans="3:10" ht="51" customHeight="1" thickBot="1">
      <c r="C13" s="204" t="s">
        <v>470</v>
      </c>
      <c r="D13" s="205"/>
      <c r="E13" s="206">
        <f>E10-E11</f>
        <v>0</v>
      </c>
      <c r="F13" s="207"/>
      <c r="G13" s="194" t="s">
        <v>471</v>
      </c>
      <c r="H13" s="195"/>
      <c r="I13" s="195"/>
      <c r="J13" s="196"/>
    </row>
    <row r="14" spans="3:10" ht="24.75" customHeight="1" thickBot="1">
      <c r="C14" s="189" t="s">
        <v>472</v>
      </c>
      <c r="D14" s="190"/>
      <c r="E14" s="208">
        <f>E9+E12</f>
        <v>0</v>
      </c>
      <c r="F14" s="209"/>
      <c r="G14" s="191" t="s">
        <v>473</v>
      </c>
      <c r="H14" s="192"/>
      <c r="I14" s="192"/>
      <c r="J14" s="193"/>
    </row>
    <row r="15" ht="24.75" customHeight="1">
      <c r="F15" s="14"/>
    </row>
    <row r="16" spans="2:10" ht="24.75" customHeight="1">
      <c r="B16" s="9" t="s">
        <v>413</v>
      </c>
      <c r="C16" s="9"/>
      <c r="D16" s="9"/>
      <c r="E16" s="9"/>
      <c r="F16" s="9"/>
      <c r="G16" s="9"/>
      <c r="H16" s="9"/>
      <c r="I16" s="9"/>
      <c r="J16" s="9"/>
    </row>
    <row r="17" spans="2:10" ht="24.75" customHeight="1">
      <c r="B17" s="21"/>
      <c r="C17" s="27" t="s">
        <v>346</v>
      </c>
      <c r="D17" s="20"/>
      <c r="E17" s="20"/>
      <c r="F17" s="20"/>
      <c r="G17" s="20"/>
      <c r="H17" s="20"/>
      <c r="I17" s="20"/>
      <c r="J17" s="20"/>
    </row>
    <row r="18" spans="2:22" ht="24.75" customHeight="1">
      <c r="B18" s="21"/>
      <c r="C18" s="27" t="s">
        <v>294</v>
      </c>
      <c r="D18" s="20"/>
      <c r="E18" s="20"/>
      <c r="F18" s="20"/>
      <c r="G18" s="20"/>
      <c r="H18" s="20"/>
      <c r="I18" s="20"/>
      <c r="J18" s="20"/>
      <c r="L18" t="s">
        <v>483</v>
      </c>
      <c r="O18" s="131">
        <f>'5－10－1会社別見積書一覧'!G78</f>
        <v>0</v>
      </c>
      <c r="P18" s="2">
        <f>INDEX(Q18:V18,$O$18+1)</f>
        <v>0</v>
      </c>
      <c r="Q18">
        <v>0</v>
      </c>
      <c r="R18">
        <v>200</v>
      </c>
      <c r="S18">
        <v>300</v>
      </c>
      <c r="T18">
        <v>400</v>
      </c>
      <c r="U18">
        <v>500</v>
      </c>
      <c r="V18">
        <v>600</v>
      </c>
    </row>
    <row r="19" spans="2:17" ht="24.75" customHeight="1">
      <c r="B19" s="21"/>
      <c r="C19" s="198" t="s">
        <v>347</v>
      </c>
      <c r="D19" s="198"/>
      <c r="E19" s="198"/>
      <c r="F19" s="198"/>
      <c r="G19" s="198"/>
      <c r="H19" s="198"/>
      <c r="I19" s="198"/>
      <c r="J19" s="198"/>
      <c r="L19" t="s">
        <v>456</v>
      </c>
      <c r="O19" s="180">
        <v>10000</v>
      </c>
      <c r="P19" s="181"/>
      <c r="Q19" t="s">
        <v>457</v>
      </c>
    </row>
    <row r="20" spans="2:16" ht="24.75" customHeight="1">
      <c r="B20" s="21" t="s">
        <v>205</v>
      </c>
      <c r="C20" s="27" t="s">
        <v>289</v>
      </c>
      <c r="D20" s="20"/>
      <c r="E20" s="20"/>
      <c r="F20" s="20"/>
      <c r="G20" s="20"/>
      <c r="H20" s="20"/>
      <c r="I20" s="20"/>
      <c r="J20" s="20"/>
      <c r="L20" t="s">
        <v>414</v>
      </c>
      <c r="O20" s="135">
        <f>'5－10－1会社別見積書一覧'!G46</f>
        <v>1</v>
      </c>
      <c r="P20" t="s">
        <v>460</v>
      </c>
    </row>
    <row r="21" spans="2:16" ht="30" customHeight="1">
      <c r="B21" s="21"/>
      <c r="C21" s="197" t="s">
        <v>402</v>
      </c>
      <c r="D21" s="198"/>
      <c r="E21" s="198"/>
      <c r="F21" s="198"/>
      <c r="G21" s="198"/>
      <c r="H21" s="198"/>
      <c r="I21" s="198"/>
      <c r="J21" s="198"/>
      <c r="L21" t="s">
        <v>454</v>
      </c>
      <c r="O21" s="131">
        <f>'5－10－1会社別見積書一覧'!G94</f>
        <v>0</v>
      </c>
      <c r="P21" s="136" t="s">
        <v>458</v>
      </c>
    </row>
    <row r="22" spans="3:16" ht="24.75" customHeight="1" thickBot="1">
      <c r="C22" s="23" t="s">
        <v>84</v>
      </c>
      <c r="D22" s="23"/>
      <c r="E22" s="23"/>
      <c r="F22" s="23"/>
      <c r="G22" s="23"/>
      <c r="H22" s="23"/>
      <c r="I22" s="23"/>
      <c r="J22" s="23"/>
      <c r="L22" t="s">
        <v>455</v>
      </c>
      <c r="O22" s="131">
        <f>'5－10－1会社別見積書一覧'!G97</f>
        <v>0</v>
      </c>
      <c r="P22" t="s">
        <v>459</v>
      </c>
    </row>
    <row r="23" spans="3:40" ht="24.75" customHeight="1" thickBot="1">
      <c r="C23" s="210"/>
      <c r="D23" s="211"/>
      <c r="E23" s="61" t="s">
        <v>86</v>
      </c>
      <c r="F23" s="68" t="s">
        <v>203</v>
      </c>
      <c r="G23" s="57" t="s">
        <v>180</v>
      </c>
      <c r="H23" s="57" t="s">
        <v>200</v>
      </c>
      <c r="I23" s="77" t="s">
        <v>293</v>
      </c>
      <c r="J23" s="61" t="s">
        <v>87</v>
      </c>
      <c r="K23" s="14"/>
      <c r="L23">
        <v>1</v>
      </c>
      <c r="M23">
        <v>2</v>
      </c>
      <c r="N23">
        <v>3</v>
      </c>
      <c r="O23">
        <v>4</v>
      </c>
      <c r="P23">
        <v>5</v>
      </c>
      <c r="Q23">
        <v>6</v>
      </c>
      <c r="R23">
        <v>7</v>
      </c>
      <c r="S23">
        <v>8</v>
      </c>
      <c r="T23">
        <v>9</v>
      </c>
      <c r="U23">
        <v>10</v>
      </c>
      <c r="V23">
        <v>11</v>
      </c>
      <c r="W23">
        <v>12</v>
      </c>
      <c r="X23">
        <v>13</v>
      </c>
      <c r="Y23">
        <v>14</v>
      </c>
      <c r="Z23">
        <v>15</v>
      </c>
      <c r="AA23">
        <v>16</v>
      </c>
      <c r="AB23">
        <v>17</v>
      </c>
      <c r="AC23">
        <v>18</v>
      </c>
      <c r="AD23">
        <v>19</v>
      </c>
      <c r="AE23">
        <v>20</v>
      </c>
      <c r="AF23">
        <v>21</v>
      </c>
      <c r="AG23">
        <v>22</v>
      </c>
      <c r="AH23">
        <v>23</v>
      </c>
      <c r="AI23">
        <v>24</v>
      </c>
      <c r="AJ23">
        <v>25</v>
      </c>
      <c r="AK23">
        <v>26</v>
      </c>
      <c r="AL23">
        <v>27</v>
      </c>
      <c r="AM23">
        <v>28</v>
      </c>
      <c r="AN23" s="137">
        <v>29</v>
      </c>
    </row>
    <row r="24" spans="3:40" ht="24.75" customHeight="1">
      <c r="C24" s="70" t="s">
        <v>85</v>
      </c>
      <c r="D24" s="71"/>
      <c r="E24" s="72" t="s">
        <v>409</v>
      </c>
      <c r="F24" s="78" t="s">
        <v>409</v>
      </c>
      <c r="G24" s="19" t="s">
        <v>409</v>
      </c>
      <c r="H24" s="19" t="s">
        <v>409</v>
      </c>
      <c r="I24" s="79"/>
      <c r="J24" s="72"/>
      <c r="K24" s="14"/>
      <c r="L24" s="180" t="s">
        <v>416</v>
      </c>
      <c r="M24" s="282"/>
      <c r="N24" s="282"/>
      <c r="O24" s="282"/>
      <c r="P24" s="282"/>
      <c r="Q24" s="282"/>
      <c r="R24" s="181"/>
      <c r="S24" s="180" t="s">
        <v>417</v>
      </c>
      <c r="T24" s="282"/>
      <c r="U24" s="282"/>
      <c r="V24" s="282"/>
      <c r="W24" s="282"/>
      <c r="X24" s="282"/>
      <c r="Y24" s="181"/>
      <c r="Z24" s="180" t="s">
        <v>418</v>
      </c>
      <c r="AA24" s="282"/>
      <c r="AB24" s="282"/>
      <c r="AC24" s="282"/>
      <c r="AD24" s="282"/>
      <c r="AE24" s="282"/>
      <c r="AF24" s="282"/>
      <c r="AG24" s="181"/>
      <c r="AH24" s="282" t="s">
        <v>419</v>
      </c>
      <c r="AI24" s="282"/>
      <c r="AJ24" s="282"/>
      <c r="AK24" s="282"/>
      <c r="AL24" s="282"/>
      <c r="AM24" s="181"/>
      <c r="AN24" s="140" t="s">
        <v>464</v>
      </c>
    </row>
    <row r="25" spans="3:40" ht="24.75" customHeight="1">
      <c r="C25" s="182" t="s">
        <v>127</v>
      </c>
      <c r="D25" s="203"/>
      <c r="E25" s="60" t="s">
        <v>88</v>
      </c>
      <c r="F25" s="59"/>
      <c r="G25" s="97">
        <f>INDEX(L25:AM25,$O$20)*O19</f>
        <v>250000</v>
      </c>
      <c r="H25" s="97">
        <f>IF(F25="",F25,MIN(F25,G25))</f>
        <v>0</v>
      </c>
      <c r="I25" s="62"/>
      <c r="J25" s="60"/>
      <c r="K25" s="14"/>
      <c r="L25" s="116">
        <v>25</v>
      </c>
      <c r="M25">
        <v>25</v>
      </c>
      <c r="N25">
        <v>25</v>
      </c>
      <c r="O25">
        <v>15</v>
      </c>
      <c r="P25">
        <v>50</v>
      </c>
      <c r="Q25">
        <v>2</v>
      </c>
      <c r="R25" s="117">
        <v>50</v>
      </c>
      <c r="S25" s="116">
        <v>25</v>
      </c>
      <c r="T25">
        <v>25</v>
      </c>
      <c r="U25">
        <v>25</v>
      </c>
      <c r="V25">
        <v>15</v>
      </c>
      <c r="W25">
        <v>50</v>
      </c>
      <c r="X25">
        <v>2</v>
      </c>
      <c r="Y25" s="117">
        <v>50</v>
      </c>
      <c r="Z25" s="116">
        <v>25</v>
      </c>
      <c r="AA25">
        <v>25</v>
      </c>
      <c r="AB25">
        <v>15</v>
      </c>
      <c r="AC25">
        <v>50</v>
      </c>
      <c r="AD25">
        <v>2</v>
      </c>
      <c r="AE25">
        <v>50</v>
      </c>
      <c r="AF25">
        <v>15</v>
      </c>
      <c r="AG25" s="117">
        <v>2</v>
      </c>
      <c r="AH25">
        <v>25</v>
      </c>
      <c r="AI25">
        <v>25</v>
      </c>
      <c r="AJ25">
        <v>15</v>
      </c>
      <c r="AK25">
        <v>50</v>
      </c>
      <c r="AL25">
        <v>2</v>
      </c>
      <c r="AM25" s="141">
        <v>50</v>
      </c>
      <c r="AN25" s="142">
        <v>15</v>
      </c>
    </row>
    <row r="26" spans="3:40" ht="24.75" customHeight="1">
      <c r="C26" s="182" t="s">
        <v>128</v>
      </c>
      <c r="D26" s="203"/>
      <c r="E26" s="60" t="s">
        <v>89</v>
      </c>
      <c r="F26" s="59"/>
      <c r="G26" s="97">
        <f>INDEX(L26:AM26,$O$20)*O19-IF(O21=0,0,-5000)</f>
        <v>80000</v>
      </c>
      <c r="H26" s="97">
        <f>IF(F26="",F26,MIN(F26,G26))</f>
        <v>0</v>
      </c>
      <c r="I26" s="62"/>
      <c r="J26" s="60"/>
      <c r="K26" s="14"/>
      <c r="L26" s="116">
        <v>8</v>
      </c>
      <c r="M26">
        <v>8</v>
      </c>
      <c r="N26">
        <v>8</v>
      </c>
      <c r="O26">
        <v>1</v>
      </c>
      <c r="P26">
        <v>1</v>
      </c>
      <c r="Q26">
        <v>0</v>
      </c>
      <c r="R26" s="117">
        <v>0</v>
      </c>
      <c r="S26" s="116">
        <v>8</v>
      </c>
      <c r="T26">
        <v>8</v>
      </c>
      <c r="U26">
        <v>8</v>
      </c>
      <c r="V26">
        <v>1</v>
      </c>
      <c r="W26">
        <v>1</v>
      </c>
      <c r="X26">
        <v>0</v>
      </c>
      <c r="Y26" s="117">
        <v>0</v>
      </c>
      <c r="Z26" s="116">
        <v>8</v>
      </c>
      <c r="AA26">
        <v>8</v>
      </c>
      <c r="AB26">
        <v>1</v>
      </c>
      <c r="AC26">
        <v>1</v>
      </c>
      <c r="AD26">
        <v>0</v>
      </c>
      <c r="AE26">
        <v>0</v>
      </c>
      <c r="AF26">
        <v>1</v>
      </c>
      <c r="AG26" s="117">
        <v>0</v>
      </c>
      <c r="AH26">
        <v>8</v>
      </c>
      <c r="AI26">
        <v>8</v>
      </c>
      <c r="AJ26">
        <v>1</v>
      </c>
      <c r="AK26">
        <v>1</v>
      </c>
      <c r="AL26">
        <v>0</v>
      </c>
      <c r="AM26" s="141">
        <v>0</v>
      </c>
      <c r="AN26" s="143">
        <v>1.5</v>
      </c>
    </row>
    <row r="27" spans="3:40" ht="24.75" customHeight="1">
      <c r="C27" s="178" t="s">
        <v>415</v>
      </c>
      <c r="D27" s="179"/>
      <c r="E27" s="60" t="s">
        <v>90</v>
      </c>
      <c r="F27" s="59"/>
      <c r="G27" s="97">
        <f>INDEX(L27:AM27,$O$20)*O19</f>
        <v>1300000</v>
      </c>
      <c r="H27" s="97">
        <f>IF(F27="",F27,MIN(F27,G27))</f>
        <v>0</v>
      </c>
      <c r="I27" s="62"/>
      <c r="J27" s="60"/>
      <c r="K27" s="14"/>
      <c r="L27" s="116">
        <v>130</v>
      </c>
      <c r="M27">
        <v>130</v>
      </c>
      <c r="N27">
        <v>130</v>
      </c>
      <c r="O27">
        <v>65</v>
      </c>
      <c r="P27">
        <v>120</v>
      </c>
      <c r="Q27">
        <v>65</v>
      </c>
      <c r="R27" s="117">
        <v>120</v>
      </c>
      <c r="S27" s="116">
        <v>130</v>
      </c>
      <c r="T27">
        <v>130</v>
      </c>
      <c r="U27">
        <v>130</v>
      </c>
      <c r="V27">
        <v>65</v>
      </c>
      <c r="W27">
        <v>120</v>
      </c>
      <c r="X27">
        <v>65</v>
      </c>
      <c r="Y27" s="117">
        <v>120</v>
      </c>
      <c r="Z27" s="116">
        <v>130</v>
      </c>
      <c r="AA27">
        <v>130</v>
      </c>
      <c r="AB27">
        <v>65</v>
      </c>
      <c r="AC27">
        <v>120</v>
      </c>
      <c r="AD27">
        <v>65</v>
      </c>
      <c r="AE27">
        <v>120</v>
      </c>
      <c r="AF27">
        <v>65</v>
      </c>
      <c r="AG27" s="117">
        <v>65</v>
      </c>
      <c r="AH27">
        <v>130</v>
      </c>
      <c r="AI27">
        <v>130</v>
      </c>
      <c r="AJ27">
        <v>65</v>
      </c>
      <c r="AK27">
        <v>120</v>
      </c>
      <c r="AL27">
        <v>65</v>
      </c>
      <c r="AM27" s="141">
        <v>120</v>
      </c>
      <c r="AN27" s="143">
        <v>85</v>
      </c>
    </row>
    <row r="28" spans="3:40" ht="24.75" customHeight="1">
      <c r="C28" s="54" t="s">
        <v>92</v>
      </c>
      <c r="D28" s="58"/>
      <c r="E28" s="60" t="s">
        <v>95</v>
      </c>
      <c r="F28" s="59"/>
      <c r="G28" s="97">
        <f>INDEX(L28:AM28,$O$20)*O19</f>
        <v>0</v>
      </c>
      <c r="H28" s="97">
        <f>IF(F28="",F28,MIN(F28,G28))</f>
        <v>0</v>
      </c>
      <c r="I28" s="64"/>
      <c r="J28" s="60" t="s">
        <v>119</v>
      </c>
      <c r="K28" s="14"/>
      <c r="L28" s="116">
        <f>$P$18</f>
        <v>0</v>
      </c>
      <c r="M28" s="141">
        <f aca="true" t="shared" si="0" ref="M28:AM28">$P$18</f>
        <v>0</v>
      </c>
      <c r="N28" s="141">
        <f t="shared" si="0"/>
        <v>0</v>
      </c>
      <c r="O28" s="141">
        <f t="shared" si="0"/>
        <v>0</v>
      </c>
      <c r="P28" s="141">
        <f t="shared" si="0"/>
        <v>0</v>
      </c>
      <c r="Q28" s="141">
        <f t="shared" si="0"/>
        <v>0</v>
      </c>
      <c r="R28" s="117">
        <f t="shared" si="0"/>
        <v>0</v>
      </c>
      <c r="S28" s="116">
        <f t="shared" si="0"/>
        <v>0</v>
      </c>
      <c r="T28" s="141">
        <f t="shared" si="0"/>
        <v>0</v>
      </c>
      <c r="U28" s="141">
        <f t="shared" si="0"/>
        <v>0</v>
      </c>
      <c r="V28" s="141">
        <f t="shared" si="0"/>
        <v>0</v>
      </c>
      <c r="W28" s="141">
        <f t="shared" si="0"/>
        <v>0</v>
      </c>
      <c r="X28" s="141">
        <f t="shared" si="0"/>
        <v>0</v>
      </c>
      <c r="Y28" s="117">
        <f t="shared" si="0"/>
        <v>0</v>
      </c>
      <c r="Z28" s="116">
        <f t="shared" si="0"/>
        <v>0</v>
      </c>
      <c r="AA28" s="141">
        <f t="shared" si="0"/>
        <v>0</v>
      </c>
      <c r="AB28" s="141">
        <f t="shared" si="0"/>
        <v>0</v>
      </c>
      <c r="AC28" s="141">
        <f t="shared" si="0"/>
        <v>0</v>
      </c>
      <c r="AD28" s="141">
        <f t="shared" si="0"/>
        <v>0</v>
      </c>
      <c r="AE28" s="141">
        <f t="shared" si="0"/>
        <v>0</v>
      </c>
      <c r="AF28" s="141">
        <f t="shared" si="0"/>
        <v>0</v>
      </c>
      <c r="AG28" s="117">
        <f t="shared" si="0"/>
        <v>0</v>
      </c>
      <c r="AH28" s="116">
        <f t="shared" si="0"/>
        <v>0</v>
      </c>
      <c r="AI28" s="141">
        <f t="shared" si="0"/>
        <v>0</v>
      </c>
      <c r="AJ28" s="141">
        <f t="shared" si="0"/>
        <v>0</v>
      </c>
      <c r="AK28" s="141">
        <f t="shared" si="0"/>
        <v>0</v>
      </c>
      <c r="AL28" s="141">
        <f t="shared" si="0"/>
        <v>0</v>
      </c>
      <c r="AM28" s="117">
        <f t="shared" si="0"/>
        <v>0</v>
      </c>
      <c r="AN28" s="143">
        <v>0</v>
      </c>
    </row>
    <row r="29" spans="3:40" ht="24.75" customHeight="1" thickBot="1">
      <c r="C29" s="98" t="s">
        <v>91</v>
      </c>
      <c r="D29" s="99"/>
      <c r="E29" s="100" t="s">
        <v>96</v>
      </c>
      <c r="F29" s="101"/>
      <c r="G29" s="102">
        <f>INDEX(L29:AM29,$O$20)*O19</f>
        <v>950000</v>
      </c>
      <c r="H29" s="102">
        <f>IF(F29="",F29,MIN(F29,G29))</f>
        <v>0</v>
      </c>
      <c r="I29" s="62"/>
      <c r="J29" s="107" t="s">
        <v>119</v>
      </c>
      <c r="K29" s="14"/>
      <c r="L29" s="116">
        <v>95</v>
      </c>
      <c r="M29">
        <v>95</v>
      </c>
      <c r="N29">
        <v>95</v>
      </c>
      <c r="O29">
        <v>30</v>
      </c>
      <c r="P29">
        <v>30</v>
      </c>
      <c r="Q29">
        <v>30</v>
      </c>
      <c r="R29" s="117">
        <v>30</v>
      </c>
      <c r="S29" s="116">
        <v>95</v>
      </c>
      <c r="T29">
        <v>95</v>
      </c>
      <c r="U29">
        <v>95</v>
      </c>
      <c r="V29">
        <v>30</v>
      </c>
      <c r="W29">
        <v>30</v>
      </c>
      <c r="X29">
        <v>30</v>
      </c>
      <c r="Y29" s="117">
        <v>30</v>
      </c>
      <c r="Z29" s="116">
        <v>95</v>
      </c>
      <c r="AA29">
        <v>95</v>
      </c>
      <c r="AB29">
        <v>30</v>
      </c>
      <c r="AC29">
        <v>30</v>
      </c>
      <c r="AD29">
        <v>30</v>
      </c>
      <c r="AE29">
        <v>30</v>
      </c>
      <c r="AF29">
        <v>30</v>
      </c>
      <c r="AG29" s="117">
        <v>30</v>
      </c>
      <c r="AH29">
        <v>95</v>
      </c>
      <c r="AI29">
        <v>95</v>
      </c>
      <c r="AJ29">
        <v>30</v>
      </c>
      <c r="AK29">
        <v>30</v>
      </c>
      <c r="AL29">
        <v>30</v>
      </c>
      <c r="AM29" s="141">
        <v>30</v>
      </c>
      <c r="AN29" s="143">
        <v>0</v>
      </c>
    </row>
    <row r="30" spans="3:40" ht="24.75" customHeight="1" thickBot="1" thickTop="1">
      <c r="C30" s="225" t="s">
        <v>197</v>
      </c>
      <c r="D30" s="226"/>
      <c r="E30" s="65" t="s">
        <v>119</v>
      </c>
      <c r="F30" s="109">
        <f>SUM(F25:F29)</f>
        <v>0</v>
      </c>
      <c r="G30" s="103">
        <f>INDEX(L30:AM30,$O$20)*O19+G28</f>
        <v>2580000</v>
      </c>
      <c r="H30" s="110">
        <f>SUM(H25:H29)</f>
        <v>0</v>
      </c>
      <c r="I30" s="63"/>
      <c r="J30" s="108"/>
      <c r="K30" s="14"/>
      <c r="L30" s="71">
        <v>258</v>
      </c>
      <c r="M30" s="118">
        <v>258</v>
      </c>
      <c r="N30" s="118">
        <v>258</v>
      </c>
      <c r="O30" s="118">
        <v>111</v>
      </c>
      <c r="P30" s="118">
        <v>201</v>
      </c>
      <c r="Q30" s="118">
        <v>97</v>
      </c>
      <c r="R30" s="119">
        <v>200</v>
      </c>
      <c r="S30" s="71">
        <v>258</v>
      </c>
      <c r="T30" s="118">
        <v>258</v>
      </c>
      <c r="U30" s="118">
        <v>258</v>
      </c>
      <c r="V30" s="118">
        <v>111</v>
      </c>
      <c r="W30" s="118">
        <v>201</v>
      </c>
      <c r="X30" s="118">
        <v>97</v>
      </c>
      <c r="Y30" s="119">
        <v>200</v>
      </c>
      <c r="Z30" s="71">
        <v>288</v>
      </c>
      <c r="AA30" s="118">
        <v>258</v>
      </c>
      <c r="AB30" s="118">
        <v>111</v>
      </c>
      <c r="AC30" s="118">
        <v>201</v>
      </c>
      <c r="AD30" s="118">
        <v>97</v>
      </c>
      <c r="AE30" s="118">
        <v>200</v>
      </c>
      <c r="AF30" s="118">
        <v>111</v>
      </c>
      <c r="AG30" s="119">
        <v>97</v>
      </c>
      <c r="AH30" s="118">
        <v>258</v>
      </c>
      <c r="AI30" s="118">
        <v>258</v>
      </c>
      <c r="AJ30" s="118">
        <v>111</v>
      </c>
      <c r="AK30" s="118">
        <v>201</v>
      </c>
      <c r="AL30" s="118">
        <v>97</v>
      </c>
      <c r="AM30" s="118">
        <v>200</v>
      </c>
      <c r="AN30" s="144">
        <v>101.5</v>
      </c>
    </row>
    <row r="31" spans="3:40" ht="24.75" customHeight="1" thickBot="1" thickTop="1">
      <c r="C31" s="227" t="s">
        <v>201</v>
      </c>
      <c r="D31" s="228"/>
      <c r="E31" s="96" t="s">
        <v>119</v>
      </c>
      <c r="F31" s="229">
        <f>MIN(G30,H30)</f>
        <v>0</v>
      </c>
      <c r="G31" s="230"/>
      <c r="H31" s="231"/>
      <c r="I31" s="56"/>
      <c r="J31" s="14"/>
      <c r="K31" s="14"/>
      <c r="L31" s="120"/>
      <c r="M31" s="121"/>
      <c r="N31" s="121"/>
      <c r="O31" s="121"/>
      <c r="P31" s="121"/>
      <c r="Q31" s="121"/>
      <c r="R31" s="121"/>
      <c r="S31" s="120"/>
      <c r="T31" s="121"/>
      <c r="U31" s="121"/>
      <c r="V31" s="121"/>
      <c r="W31" s="121"/>
      <c r="X31" s="121"/>
      <c r="Y31" s="122"/>
      <c r="Z31" s="120"/>
      <c r="AA31" s="121"/>
      <c r="AB31" s="121"/>
      <c r="AC31" s="121"/>
      <c r="AD31" s="121"/>
      <c r="AE31" s="121"/>
      <c r="AF31" s="121"/>
      <c r="AG31" s="121"/>
      <c r="AH31" s="120"/>
      <c r="AI31" s="121"/>
      <c r="AJ31" s="121"/>
      <c r="AK31" s="121"/>
      <c r="AL31" s="121"/>
      <c r="AM31" s="122"/>
      <c r="AN31" s="145"/>
    </row>
    <row r="32" spans="3:40" ht="24.75" customHeight="1">
      <c r="C32" t="s">
        <v>126</v>
      </c>
      <c r="F32" s="14"/>
      <c r="G32" s="14"/>
      <c r="H32" s="14"/>
      <c r="I32" s="14"/>
      <c r="L32" s="116"/>
      <c r="M32" s="141"/>
      <c r="N32" s="141"/>
      <c r="O32" s="141"/>
      <c r="P32" s="141"/>
      <c r="Q32" s="141"/>
      <c r="R32" s="141"/>
      <c r="S32" s="116"/>
      <c r="T32" s="141"/>
      <c r="U32" s="141"/>
      <c r="V32" s="141"/>
      <c r="W32" s="141"/>
      <c r="X32" s="141"/>
      <c r="Y32" s="117"/>
      <c r="Z32" s="116"/>
      <c r="AA32" s="141"/>
      <c r="AB32" s="141"/>
      <c r="AC32" s="141"/>
      <c r="AD32" s="141"/>
      <c r="AE32" s="141"/>
      <c r="AF32" s="141"/>
      <c r="AG32" s="141"/>
      <c r="AH32" s="116"/>
      <c r="AI32" s="141"/>
      <c r="AJ32" s="141"/>
      <c r="AK32" s="141"/>
      <c r="AL32" s="141"/>
      <c r="AM32" s="117"/>
      <c r="AN32" s="146"/>
    </row>
    <row r="33" spans="6:40" ht="4.5" customHeight="1">
      <c r="F33" s="14"/>
      <c r="G33" s="14"/>
      <c r="H33" s="14"/>
      <c r="I33" s="14"/>
      <c r="L33" s="116"/>
      <c r="M33" s="141"/>
      <c r="N33" s="141"/>
      <c r="O33" s="141"/>
      <c r="P33" s="141"/>
      <c r="Q33" s="141"/>
      <c r="R33" s="141"/>
      <c r="S33" s="116"/>
      <c r="T33" s="141"/>
      <c r="U33" s="141"/>
      <c r="V33" s="141"/>
      <c r="W33" s="141"/>
      <c r="X33" s="141"/>
      <c r="Y33" s="117"/>
      <c r="Z33" s="116"/>
      <c r="AA33" s="141"/>
      <c r="AB33" s="141"/>
      <c r="AC33" s="141"/>
      <c r="AD33" s="141"/>
      <c r="AE33" s="141"/>
      <c r="AF33" s="141"/>
      <c r="AG33" s="141"/>
      <c r="AH33" s="116"/>
      <c r="AI33" s="141"/>
      <c r="AJ33" s="141"/>
      <c r="AK33" s="141"/>
      <c r="AL33" s="141"/>
      <c r="AM33" s="117"/>
      <c r="AN33" s="146"/>
    </row>
    <row r="34" spans="3:40" ht="24.75" customHeight="1" thickBot="1">
      <c r="C34" s="23" t="s">
        <v>93</v>
      </c>
      <c r="D34" s="23"/>
      <c r="E34" s="23"/>
      <c r="F34" s="23"/>
      <c r="G34" s="23"/>
      <c r="H34" s="23"/>
      <c r="I34" s="23"/>
      <c r="J34" s="23"/>
      <c r="L34" s="116"/>
      <c r="M34" s="141"/>
      <c r="N34" s="141"/>
      <c r="O34" s="141"/>
      <c r="P34" s="141"/>
      <c r="Q34" s="141"/>
      <c r="R34" s="141"/>
      <c r="S34" s="116"/>
      <c r="T34" s="141"/>
      <c r="U34" s="141"/>
      <c r="V34" s="141"/>
      <c r="W34" s="141"/>
      <c r="X34" s="141"/>
      <c r="Y34" s="117"/>
      <c r="Z34" s="116"/>
      <c r="AA34" s="141"/>
      <c r="AB34" s="141"/>
      <c r="AC34" s="141"/>
      <c r="AD34" s="141"/>
      <c r="AE34" s="141"/>
      <c r="AF34" s="141"/>
      <c r="AG34" s="141"/>
      <c r="AH34" s="116"/>
      <c r="AI34" s="141"/>
      <c r="AJ34" s="141"/>
      <c r="AK34" s="141"/>
      <c r="AL34" s="141"/>
      <c r="AM34" s="117"/>
      <c r="AN34" s="146"/>
    </row>
    <row r="35" spans="3:40" ht="24.75" customHeight="1" thickBot="1">
      <c r="C35" s="210"/>
      <c r="D35" s="211"/>
      <c r="E35" s="61" t="s">
        <v>86</v>
      </c>
      <c r="F35" s="68" t="s">
        <v>204</v>
      </c>
      <c r="G35" s="57" t="s">
        <v>180</v>
      </c>
      <c r="H35" s="57" t="s">
        <v>200</v>
      </c>
      <c r="I35" s="77"/>
      <c r="J35" s="61" t="s">
        <v>87</v>
      </c>
      <c r="K35" s="14"/>
      <c r="L35" s="116"/>
      <c r="M35" s="141"/>
      <c r="N35" s="141"/>
      <c r="O35" s="141"/>
      <c r="P35" s="141"/>
      <c r="Q35" s="141"/>
      <c r="R35" s="141"/>
      <c r="S35" s="116"/>
      <c r="T35" s="141"/>
      <c r="U35" s="141"/>
      <c r="V35" s="141"/>
      <c r="W35" s="141"/>
      <c r="X35" s="141"/>
      <c r="Y35" s="117"/>
      <c r="Z35" s="116"/>
      <c r="AA35" s="141"/>
      <c r="AB35" s="141"/>
      <c r="AC35" s="141"/>
      <c r="AD35" s="141"/>
      <c r="AE35" s="141"/>
      <c r="AF35" s="141"/>
      <c r="AG35" s="141"/>
      <c r="AH35" s="116"/>
      <c r="AI35" s="141"/>
      <c r="AJ35" s="141"/>
      <c r="AK35" s="141"/>
      <c r="AL35" s="141"/>
      <c r="AM35" s="117"/>
      <c r="AN35" s="146"/>
    </row>
    <row r="36" spans="3:40" ht="24.75" customHeight="1" thickBot="1">
      <c r="C36" s="288" t="s">
        <v>65</v>
      </c>
      <c r="D36" s="289"/>
      <c r="E36" s="104" t="s">
        <v>94</v>
      </c>
      <c r="F36" s="105"/>
      <c r="G36" s="106">
        <f>INDEX(L36:AM36,$O$20)*O19</f>
        <v>120000</v>
      </c>
      <c r="H36" s="106">
        <f>IF(F36="",F36,MIN(F36,G36))</f>
        <v>0</v>
      </c>
      <c r="I36" s="76"/>
      <c r="J36" s="111"/>
      <c r="K36" s="14"/>
      <c r="L36" s="116">
        <v>12</v>
      </c>
      <c r="M36" s="141">
        <v>12</v>
      </c>
      <c r="N36" s="141">
        <v>12</v>
      </c>
      <c r="O36" s="141">
        <v>12</v>
      </c>
      <c r="P36" s="141">
        <v>12</v>
      </c>
      <c r="Q36" s="141">
        <v>12</v>
      </c>
      <c r="R36" s="141">
        <v>12</v>
      </c>
      <c r="S36" s="116">
        <v>12</v>
      </c>
      <c r="T36" s="141">
        <v>12</v>
      </c>
      <c r="U36" s="141">
        <v>12</v>
      </c>
      <c r="V36" s="141">
        <v>12</v>
      </c>
      <c r="W36" s="141">
        <v>12</v>
      </c>
      <c r="X36" s="141">
        <v>12</v>
      </c>
      <c r="Y36" s="117">
        <v>12</v>
      </c>
      <c r="Z36" s="116">
        <v>0</v>
      </c>
      <c r="AA36" s="141">
        <v>0</v>
      </c>
      <c r="AB36" s="141">
        <v>0</v>
      </c>
      <c r="AC36" s="141">
        <v>0</v>
      </c>
      <c r="AD36" s="141">
        <v>0</v>
      </c>
      <c r="AE36" s="141">
        <v>0</v>
      </c>
      <c r="AF36" s="141">
        <v>0</v>
      </c>
      <c r="AG36" s="141">
        <v>0</v>
      </c>
      <c r="AH36" s="116">
        <v>0</v>
      </c>
      <c r="AI36" s="141">
        <v>0</v>
      </c>
      <c r="AJ36" s="141">
        <v>0</v>
      </c>
      <c r="AK36" s="141">
        <v>0</v>
      </c>
      <c r="AL36" s="141">
        <v>0</v>
      </c>
      <c r="AM36" s="117">
        <v>0</v>
      </c>
      <c r="AN36" s="147">
        <v>0</v>
      </c>
    </row>
    <row r="37" spans="3:40" ht="24.75" customHeight="1" thickBot="1" thickTop="1">
      <c r="C37" s="225" t="s">
        <v>197</v>
      </c>
      <c r="D37" s="226"/>
      <c r="E37" s="65" t="s">
        <v>119</v>
      </c>
      <c r="F37" s="109">
        <f>SUM(F36)</f>
        <v>0</v>
      </c>
      <c r="G37" s="133">
        <f>INDEX(L37:AM37,$O$20)*O19</f>
        <v>120000</v>
      </c>
      <c r="H37" s="110">
        <f>SUM(H36)</f>
        <v>0</v>
      </c>
      <c r="I37" s="63"/>
      <c r="J37" s="108"/>
      <c r="K37" s="14"/>
      <c r="L37" s="116">
        <v>12</v>
      </c>
      <c r="M37" s="141">
        <v>12</v>
      </c>
      <c r="N37" s="141">
        <v>12</v>
      </c>
      <c r="O37" s="141">
        <v>12</v>
      </c>
      <c r="P37" s="141">
        <v>12</v>
      </c>
      <c r="Q37" s="141">
        <v>12</v>
      </c>
      <c r="R37" s="141">
        <v>12</v>
      </c>
      <c r="S37" s="116">
        <v>12</v>
      </c>
      <c r="T37" s="141">
        <v>12</v>
      </c>
      <c r="U37" s="141">
        <v>12</v>
      </c>
      <c r="V37" s="141">
        <v>12</v>
      </c>
      <c r="W37" s="141">
        <v>12</v>
      </c>
      <c r="X37" s="141">
        <v>12</v>
      </c>
      <c r="Y37" s="117">
        <v>12</v>
      </c>
      <c r="Z37" s="116">
        <v>0</v>
      </c>
      <c r="AA37" s="141">
        <v>0</v>
      </c>
      <c r="AB37" s="141">
        <v>0</v>
      </c>
      <c r="AC37" s="141">
        <v>0</v>
      </c>
      <c r="AD37" s="141">
        <v>0</v>
      </c>
      <c r="AE37" s="141">
        <v>0</v>
      </c>
      <c r="AF37" s="141">
        <v>0</v>
      </c>
      <c r="AG37" s="141">
        <v>0</v>
      </c>
      <c r="AH37" s="116">
        <v>0</v>
      </c>
      <c r="AI37" s="141">
        <v>0</v>
      </c>
      <c r="AJ37" s="141">
        <v>0</v>
      </c>
      <c r="AK37" s="141">
        <v>0</v>
      </c>
      <c r="AL37" s="141">
        <v>0</v>
      </c>
      <c r="AM37" s="117">
        <v>0</v>
      </c>
      <c r="AN37" s="147">
        <v>0</v>
      </c>
    </row>
    <row r="38" spans="3:40" ht="24.75" customHeight="1" thickBot="1">
      <c r="C38" s="227" t="s">
        <v>202</v>
      </c>
      <c r="D38" s="228"/>
      <c r="E38" s="96" t="s">
        <v>119</v>
      </c>
      <c r="F38" s="285">
        <f>MIN(G37,H37)</f>
        <v>0</v>
      </c>
      <c r="G38" s="286"/>
      <c r="H38" s="287"/>
      <c r="I38" s="56"/>
      <c r="J38" s="14"/>
      <c r="K38" s="14"/>
      <c r="L38" s="71"/>
      <c r="M38" s="118"/>
      <c r="N38" s="118"/>
      <c r="O38" s="118"/>
      <c r="P38" s="118"/>
      <c r="Q38" s="118"/>
      <c r="R38" s="118"/>
      <c r="S38" s="71"/>
      <c r="T38" s="118"/>
      <c r="U38" s="118"/>
      <c r="V38" s="118"/>
      <c r="W38" s="118"/>
      <c r="X38" s="118"/>
      <c r="Y38" s="119"/>
      <c r="Z38" s="71"/>
      <c r="AA38" s="118"/>
      <c r="AB38" s="118"/>
      <c r="AC38" s="118"/>
      <c r="AD38" s="118"/>
      <c r="AE38" s="118"/>
      <c r="AF38" s="118"/>
      <c r="AG38" s="118"/>
      <c r="AH38" s="71"/>
      <c r="AI38" s="118"/>
      <c r="AJ38" s="118"/>
      <c r="AK38" s="118"/>
      <c r="AL38" s="118"/>
      <c r="AM38" s="119"/>
      <c r="AN38" s="148"/>
    </row>
    <row r="39" spans="3:39" ht="4.5" customHeight="1">
      <c r="C39" s="14"/>
      <c r="D39" s="14"/>
      <c r="F39" s="14"/>
      <c r="G39" s="14"/>
      <c r="H39" s="14"/>
      <c r="I39" s="14"/>
      <c r="S39" s="116"/>
      <c r="Y39" s="117"/>
      <c r="Z39" s="116"/>
      <c r="AH39" s="116"/>
      <c r="AM39" s="117"/>
    </row>
    <row r="40" spans="3:39" ht="24.75" customHeight="1" thickBot="1">
      <c r="C40" s="23" t="s">
        <v>97</v>
      </c>
      <c r="D40" s="23"/>
      <c r="E40" s="23"/>
      <c r="F40" s="23"/>
      <c r="G40" s="23"/>
      <c r="H40" s="23"/>
      <c r="I40" s="23"/>
      <c r="J40" s="23"/>
      <c r="S40" s="116"/>
      <c r="Y40" s="117"/>
      <c r="Z40" s="116"/>
      <c r="AH40" s="116"/>
      <c r="AM40" s="117"/>
    </row>
    <row r="41" spans="3:39" ht="24.75" customHeight="1" thickBot="1">
      <c r="C41" s="210"/>
      <c r="D41" s="211"/>
      <c r="E41" s="61" t="s">
        <v>86</v>
      </c>
      <c r="F41" s="68" t="s">
        <v>204</v>
      </c>
      <c r="G41" s="57" t="s">
        <v>180</v>
      </c>
      <c r="H41" s="57" t="s">
        <v>200</v>
      </c>
      <c r="I41" s="77"/>
      <c r="J41" s="61" t="s">
        <v>87</v>
      </c>
      <c r="K41" s="14"/>
      <c r="S41" s="116"/>
      <c r="Y41" s="117"/>
      <c r="Z41" s="116"/>
      <c r="AH41" s="116"/>
      <c r="AM41" s="117"/>
    </row>
    <row r="42" spans="3:40" ht="24.75" customHeight="1">
      <c r="C42" s="70" t="s">
        <v>98</v>
      </c>
      <c r="D42" s="71"/>
      <c r="E42" s="72" t="s">
        <v>110</v>
      </c>
      <c r="F42" s="73"/>
      <c r="G42" s="103">
        <f>INDEX(L42:AM42,$O$20)*O19</f>
        <v>50000</v>
      </c>
      <c r="H42" s="103">
        <f aca="true" t="shared" si="1" ref="H42:H47">IF(F42="",F42,MIN(F42,G42))</f>
        <v>0</v>
      </c>
      <c r="I42" s="76"/>
      <c r="J42" s="72"/>
      <c r="K42" s="14"/>
      <c r="L42" s="120">
        <v>5</v>
      </c>
      <c r="M42" s="121">
        <v>5</v>
      </c>
      <c r="N42" s="121">
        <v>5</v>
      </c>
      <c r="O42" s="121">
        <v>5</v>
      </c>
      <c r="P42" s="121">
        <v>0</v>
      </c>
      <c r="Q42" s="121">
        <v>5</v>
      </c>
      <c r="R42" s="121">
        <v>0</v>
      </c>
      <c r="S42" s="120">
        <v>5</v>
      </c>
      <c r="T42" s="121">
        <v>5</v>
      </c>
      <c r="U42" s="121">
        <v>5</v>
      </c>
      <c r="V42" s="121">
        <v>5</v>
      </c>
      <c r="W42" s="121">
        <v>0</v>
      </c>
      <c r="X42" s="121">
        <v>5</v>
      </c>
      <c r="Y42" s="122">
        <v>0</v>
      </c>
      <c r="Z42" s="120">
        <v>5</v>
      </c>
      <c r="AA42" s="121">
        <v>5</v>
      </c>
      <c r="AB42" s="121">
        <v>5</v>
      </c>
      <c r="AC42" s="121">
        <v>0</v>
      </c>
      <c r="AD42" s="121">
        <v>5</v>
      </c>
      <c r="AE42" s="121">
        <v>0</v>
      </c>
      <c r="AF42" s="121">
        <v>0</v>
      </c>
      <c r="AG42" s="121">
        <v>0</v>
      </c>
      <c r="AH42" s="120">
        <v>5</v>
      </c>
      <c r="AI42" s="121">
        <v>5</v>
      </c>
      <c r="AJ42" s="121">
        <v>5</v>
      </c>
      <c r="AK42" s="121">
        <v>0</v>
      </c>
      <c r="AL42" s="121">
        <v>5</v>
      </c>
      <c r="AM42" s="122">
        <v>0</v>
      </c>
      <c r="AN42" s="149">
        <v>5</v>
      </c>
    </row>
    <row r="43" spans="3:40" ht="24.75" customHeight="1">
      <c r="C43" s="182" t="s">
        <v>99</v>
      </c>
      <c r="D43" s="203"/>
      <c r="E43" s="60" t="s">
        <v>111</v>
      </c>
      <c r="F43" s="59"/>
      <c r="G43" s="103">
        <f>INDEX(L43:AM43,$O$20)*O19</f>
        <v>150000</v>
      </c>
      <c r="H43" s="103">
        <f t="shared" si="1"/>
        <v>0</v>
      </c>
      <c r="I43" s="62"/>
      <c r="J43" s="60"/>
      <c r="K43" s="14"/>
      <c r="L43" s="116">
        <v>15</v>
      </c>
      <c r="M43" s="141">
        <v>15</v>
      </c>
      <c r="N43" s="141">
        <v>15</v>
      </c>
      <c r="O43" s="141">
        <v>15</v>
      </c>
      <c r="P43" s="141">
        <v>0</v>
      </c>
      <c r="Q43" s="141">
        <v>15</v>
      </c>
      <c r="R43" s="141">
        <v>0</v>
      </c>
      <c r="S43" s="116">
        <v>15</v>
      </c>
      <c r="T43" s="141">
        <v>15</v>
      </c>
      <c r="U43" s="141">
        <v>15</v>
      </c>
      <c r="V43" s="141">
        <v>15</v>
      </c>
      <c r="W43" s="141">
        <v>0</v>
      </c>
      <c r="X43" s="141">
        <v>15</v>
      </c>
      <c r="Y43" s="117">
        <v>0</v>
      </c>
      <c r="Z43" s="116">
        <v>15</v>
      </c>
      <c r="AA43" s="141">
        <v>15</v>
      </c>
      <c r="AB43" s="141">
        <v>15</v>
      </c>
      <c r="AC43" s="141">
        <v>0</v>
      </c>
      <c r="AD43" s="141">
        <v>15</v>
      </c>
      <c r="AE43" s="141">
        <v>0</v>
      </c>
      <c r="AF43" s="141">
        <v>0</v>
      </c>
      <c r="AG43" s="141">
        <v>0</v>
      </c>
      <c r="AH43" s="116">
        <v>15</v>
      </c>
      <c r="AI43" s="141">
        <v>15</v>
      </c>
      <c r="AJ43" s="141">
        <v>15</v>
      </c>
      <c r="AK43" s="141">
        <v>0</v>
      </c>
      <c r="AL43" s="141">
        <v>15</v>
      </c>
      <c r="AM43" s="117">
        <v>0</v>
      </c>
      <c r="AN43" s="147">
        <v>15</v>
      </c>
    </row>
    <row r="44" spans="3:40" ht="24.75" customHeight="1">
      <c r="C44" s="182" t="s">
        <v>100</v>
      </c>
      <c r="D44" s="203"/>
      <c r="E44" s="60" t="s">
        <v>112</v>
      </c>
      <c r="F44" s="59"/>
      <c r="G44" s="103">
        <f>INDEX(L44:AM44,$O$20)*O19</f>
        <v>450000</v>
      </c>
      <c r="H44" s="103">
        <f t="shared" si="1"/>
        <v>0</v>
      </c>
      <c r="I44" s="62"/>
      <c r="J44" s="60"/>
      <c r="K44" s="14"/>
      <c r="L44" s="116">
        <v>45</v>
      </c>
      <c r="M44" s="141">
        <v>45</v>
      </c>
      <c r="N44" s="141">
        <v>45</v>
      </c>
      <c r="O44" s="141">
        <v>45</v>
      </c>
      <c r="P44" s="141">
        <v>0</v>
      </c>
      <c r="Q44" s="141">
        <v>45</v>
      </c>
      <c r="R44" s="141">
        <v>0</v>
      </c>
      <c r="S44" s="116">
        <v>45</v>
      </c>
      <c r="T44" s="141">
        <v>45</v>
      </c>
      <c r="U44" s="141">
        <v>45</v>
      </c>
      <c r="V44" s="141">
        <v>45</v>
      </c>
      <c r="W44" s="141">
        <v>0</v>
      </c>
      <c r="X44" s="141">
        <v>45</v>
      </c>
      <c r="Y44" s="117">
        <v>0</v>
      </c>
      <c r="Z44" s="116">
        <v>45</v>
      </c>
      <c r="AA44" s="141">
        <v>45</v>
      </c>
      <c r="AB44" s="141">
        <v>45</v>
      </c>
      <c r="AC44" s="141">
        <v>0</v>
      </c>
      <c r="AD44" s="141">
        <v>45</v>
      </c>
      <c r="AE44" s="141">
        <v>0</v>
      </c>
      <c r="AF44" s="141">
        <v>0</v>
      </c>
      <c r="AG44" s="141">
        <v>0</v>
      </c>
      <c r="AH44" s="116">
        <v>45</v>
      </c>
      <c r="AI44" s="141">
        <v>45</v>
      </c>
      <c r="AJ44" s="141">
        <v>45</v>
      </c>
      <c r="AK44" s="141">
        <v>0</v>
      </c>
      <c r="AL44" s="141">
        <v>45</v>
      </c>
      <c r="AM44" s="117">
        <v>0</v>
      </c>
      <c r="AN44" s="147">
        <v>45</v>
      </c>
    </row>
    <row r="45" spans="3:40" ht="24.75" customHeight="1">
      <c r="C45" s="182" t="s">
        <v>101</v>
      </c>
      <c r="D45" s="203"/>
      <c r="E45" s="60" t="s">
        <v>113</v>
      </c>
      <c r="F45" s="59"/>
      <c r="G45" s="103">
        <f>INDEX(L45:AM45,$O$20)*O19</f>
        <v>450000</v>
      </c>
      <c r="H45" s="103">
        <f t="shared" si="1"/>
        <v>0</v>
      </c>
      <c r="I45" s="62"/>
      <c r="J45" s="60"/>
      <c r="K45" s="14"/>
      <c r="L45" s="116">
        <v>45</v>
      </c>
      <c r="M45" s="141">
        <v>45</v>
      </c>
      <c r="N45" s="141">
        <v>45</v>
      </c>
      <c r="O45" s="141">
        <v>45</v>
      </c>
      <c r="P45" s="141">
        <v>0</v>
      </c>
      <c r="Q45" s="141">
        <v>45</v>
      </c>
      <c r="R45" s="141">
        <v>0</v>
      </c>
      <c r="S45" s="116">
        <v>45</v>
      </c>
      <c r="T45" s="141">
        <v>45</v>
      </c>
      <c r="U45" s="141">
        <v>45</v>
      </c>
      <c r="V45" s="141">
        <v>45</v>
      </c>
      <c r="W45" s="141">
        <v>0</v>
      </c>
      <c r="X45" s="141">
        <v>45</v>
      </c>
      <c r="Y45" s="117">
        <v>0</v>
      </c>
      <c r="Z45" s="116">
        <v>45</v>
      </c>
      <c r="AA45" s="141">
        <v>45</v>
      </c>
      <c r="AB45" s="141">
        <v>45</v>
      </c>
      <c r="AC45" s="141">
        <v>0</v>
      </c>
      <c r="AD45" s="141">
        <v>45</v>
      </c>
      <c r="AE45" s="141">
        <v>0</v>
      </c>
      <c r="AF45" s="141">
        <v>0</v>
      </c>
      <c r="AG45" s="141">
        <v>0</v>
      </c>
      <c r="AH45" s="116">
        <v>45</v>
      </c>
      <c r="AI45" s="141">
        <v>45</v>
      </c>
      <c r="AJ45" s="141">
        <v>45</v>
      </c>
      <c r="AK45" s="141">
        <v>0</v>
      </c>
      <c r="AL45" s="141">
        <v>45</v>
      </c>
      <c r="AM45" s="117">
        <v>0</v>
      </c>
      <c r="AN45" s="147">
        <v>45</v>
      </c>
    </row>
    <row r="46" spans="3:40" ht="24.75" customHeight="1">
      <c r="C46" s="182" t="s">
        <v>102</v>
      </c>
      <c r="D46" s="203"/>
      <c r="E46" s="60" t="s">
        <v>114</v>
      </c>
      <c r="F46" s="59"/>
      <c r="G46" s="103">
        <f>INDEX(L46:AM46,$O$20)*O19</f>
        <v>80000</v>
      </c>
      <c r="H46" s="103">
        <f t="shared" si="1"/>
        <v>0</v>
      </c>
      <c r="I46" s="62"/>
      <c r="J46" s="60"/>
      <c r="K46" s="14"/>
      <c r="L46" s="116">
        <v>8</v>
      </c>
      <c r="M46" s="141">
        <v>8</v>
      </c>
      <c r="N46" s="141">
        <v>8</v>
      </c>
      <c r="O46" s="141">
        <v>8</v>
      </c>
      <c r="P46" s="141">
        <v>20</v>
      </c>
      <c r="Q46" s="141">
        <v>8</v>
      </c>
      <c r="R46" s="141">
        <v>20</v>
      </c>
      <c r="S46" s="116">
        <v>8</v>
      </c>
      <c r="T46" s="141">
        <v>8</v>
      </c>
      <c r="U46" s="141">
        <v>8</v>
      </c>
      <c r="V46" s="141">
        <v>8</v>
      </c>
      <c r="W46" s="141">
        <v>20</v>
      </c>
      <c r="X46" s="141">
        <v>8</v>
      </c>
      <c r="Y46" s="117">
        <v>20</v>
      </c>
      <c r="Z46" s="116">
        <v>8</v>
      </c>
      <c r="AA46" s="141">
        <v>8</v>
      </c>
      <c r="AB46" s="141">
        <v>8</v>
      </c>
      <c r="AC46" s="141">
        <v>20</v>
      </c>
      <c r="AD46" s="141">
        <v>8</v>
      </c>
      <c r="AE46" s="141">
        <v>20</v>
      </c>
      <c r="AF46" s="141">
        <v>0</v>
      </c>
      <c r="AG46" s="141">
        <v>0</v>
      </c>
      <c r="AH46" s="116">
        <v>8</v>
      </c>
      <c r="AI46" s="141">
        <v>8</v>
      </c>
      <c r="AJ46" s="141">
        <v>8</v>
      </c>
      <c r="AK46" s="141">
        <v>20</v>
      </c>
      <c r="AL46" s="141">
        <v>8</v>
      </c>
      <c r="AM46" s="117">
        <v>20</v>
      </c>
      <c r="AN46" s="147">
        <v>8</v>
      </c>
    </row>
    <row r="47" spans="3:40" ht="24.75" customHeight="1" thickBot="1">
      <c r="C47" s="277" t="s">
        <v>103</v>
      </c>
      <c r="D47" s="278"/>
      <c r="E47" s="100" t="s">
        <v>115</v>
      </c>
      <c r="F47" s="101"/>
      <c r="G47" s="102">
        <f>INDEX(L47:AM47,$O$20)*O19</f>
        <v>50000</v>
      </c>
      <c r="H47" s="102">
        <f t="shared" si="1"/>
        <v>0</v>
      </c>
      <c r="I47" s="62"/>
      <c r="J47" s="107"/>
      <c r="K47" s="14"/>
      <c r="L47" s="116">
        <v>5</v>
      </c>
      <c r="M47" s="141">
        <v>5</v>
      </c>
      <c r="N47" s="141">
        <v>5</v>
      </c>
      <c r="O47" s="141">
        <v>5</v>
      </c>
      <c r="P47" s="141">
        <v>0</v>
      </c>
      <c r="Q47" s="141">
        <v>5</v>
      </c>
      <c r="R47" s="141">
        <v>0</v>
      </c>
      <c r="S47" s="116">
        <v>5</v>
      </c>
      <c r="T47" s="141">
        <v>5</v>
      </c>
      <c r="U47" s="141">
        <v>5</v>
      </c>
      <c r="V47" s="141">
        <v>5</v>
      </c>
      <c r="W47" s="141">
        <v>0</v>
      </c>
      <c r="X47" s="141">
        <v>5</v>
      </c>
      <c r="Y47" s="117">
        <v>0</v>
      </c>
      <c r="Z47" s="116">
        <v>5</v>
      </c>
      <c r="AA47" s="141">
        <v>5</v>
      </c>
      <c r="AB47" s="141">
        <v>5</v>
      </c>
      <c r="AC47" s="141">
        <v>0</v>
      </c>
      <c r="AD47" s="141">
        <v>5</v>
      </c>
      <c r="AE47" s="141">
        <v>0</v>
      </c>
      <c r="AF47" s="141">
        <v>0</v>
      </c>
      <c r="AG47" s="141">
        <v>0</v>
      </c>
      <c r="AH47" s="116">
        <v>5</v>
      </c>
      <c r="AI47" s="141">
        <v>5</v>
      </c>
      <c r="AJ47" s="141">
        <v>5</v>
      </c>
      <c r="AK47" s="141">
        <v>0</v>
      </c>
      <c r="AL47" s="141">
        <v>5</v>
      </c>
      <c r="AM47" s="117">
        <v>0</v>
      </c>
      <c r="AN47" s="147">
        <v>5</v>
      </c>
    </row>
    <row r="48" spans="3:40" ht="24.75" customHeight="1" thickBot="1" thickTop="1">
      <c r="C48" s="225" t="s">
        <v>197</v>
      </c>
      <c r="D48" s="226"/>
      <c r="E48" s="65" t="s">
        <v>119</v>
      </c>
      <c r="F48" s="109">
        <f>SUM(F42:F47)</f>
        <v>0</v>
      </c>
      <c r="G48" s="103">
        <f>INDEX(L48:AM48,$O$20)*O19</f>
        <v>780000</v>
      </c>
      <c r="H48" s="110">
        <f>SUM(H42:H47)</f>
        <v>0</v>
      </c>
      <c r="I48" s="63"/>
      <c r="J48" s="108"/>
      <c r="K48" s="14"/>
      <c r="L48" s="71">
        <v>78</v>
      </c>
      <c r="M48" s="118">
        <v>78</v>
      </c>
      <c r="N48" s="118">
        <v>78</v>
      </c>
      <c r="O48" s="118">
        <v>78</v>
      </c>
      <c r="P48" s="118">
        <v>20</v>
      </c>
      <c r="Q48" s="118">
        <v>78</v>
      </c>
      <c r="R48" s="118">
        <v>20</v>
      </c>
      <c r="S48" s="71">
        <v>78</v>
      </c>
      <c r="T48" s="118">
        <v>78</v>
      </c>
      <c r="U48" s="118">
        <v>78</v>
      </c>
      <c r="V48" s="118">
        <v>78</v>
      </c>
      <c r="W48" s="118">
        <v>20</v>
      </c>
      <c r="X48" s="118">
        <v>78</v>
      </c>
      <c r="Y48" s="119">
        <v>20</v>
      </c>
      <c r="Z48" s="71">
        <v>78</v>
      </c>
      <c r="AA48" s="118">
        <v>78</v>
      </c>
      <c r="AB48" s="118">
        <v>78</v>
      </c>
      <c r="AC48" s="118">
        <v>20</v>
      </c>
      <c r="AD48" s="118">
        <v>78</v>
      </c>
      <c r="AE48" s="118">
        <v>20</v>
      </c>
      <c r="AF48" s="118">
        <v>0</v>
      </c>
      <c r="AG48" s="118">
        <v>0</v>
      </c>
      <c r="AH48" s="71">
        <v>78</v>
      </c>
      <c r="AI48" s="118">
        <v>78</v>
      </c>
      <c r="AJ48" s="118">
        <v>78</v>
      </c>
      <c r="AK48" s="118">
        <v>20</v>
      </c>
      <c r="AL48" s="118">
        <v>78</v>
      </c>
      <c r="AM48" s="119">
        <v>20</v>
      </c>
      <c r="AN48" s="148">
        <v>78</v>
      </c>
    </row>
    <row r="49" spans="3:39" ht="24.75" customHeight="1" thickBot="1" thickTop="1">
      <c r="C49" s="227" t="s">
        <v>202</v>
      </c>
      <c r="D49" s="228"/>
      <c r="E49" s="96" t="s">
        <v>119</v>
      </c>
      <c r="F49" s="229">
        <f>MIN(G48,H48)</f>
        <v>0</v>
      </c>
      <c r="G49" s="230"/>
      <c r="H49" s="231"/>
      <c r="I49" s="56"/>
      <c r="J49" s="14"/>
      <c r="K49" s="14"/>
      <c r="S49" s="116"/>
      <c r="Y49" s="117"/>
      <c r="Z49" s="116"/>
      <c r="AH49" s="116"/>
      <c r="AM49" s="117"/>
    </row>
    <row r="50" spans="3:39" ht="4.5" customHeight="1">
      <c r="C50" s="13"/>
      <c r="D50" s="13"/>
      <c r="F50" s="14"/>
      <c r="G50" s="14"/>
      <c r="H50" s="14"/>
      <c r="I50" s="14"/>
      <c r="S50" s="116"/>
      <c r="Y50" s="117"/>
      <c r="Z50" s="116"/>
      <c r="AH50" s="116"/>
      <c r="AM50" s="117"/>
    </row>
    <row r="51" spans="3:39" ht="24.75" customHeight="1" thickBot="1">
      <c r="C51" s="23" t="s">
        <v>104</v>
      </c>
      <c r="D51" s="23"/>
      <c r="E51" s="23"/>
      <c r="F51" s="23"/>
      <c r="G51" s="23"/>
      <c r="H51" s="23"/>
      <c r="I51" s="23"/>
      <c r="J51" s="23"/>
      <c r="S51" s="116"/>
      <c r="Y51" s="117"/>
      <c r="Z51" s="116" t="s">
        <v>425</v>
      </c>
      <c r="AD51" s="131">
        <f>'5－10－1会社別見積書一覧'!G89</f>
        <v>0</v>
      </c>
      <c r="AH51" s="116"/>
      <c r="AM51" s="117"/>
    </row>
    <row r="52" spans="3:39" ht="24.75" customHeight="1" thickBot="1">
      <c r="C52" s="210"/>
      <c r="D52" s="211"/>
      <c r="E52" s="61" t="s">
        <v>86</v>
      </c>
      <c r="F52" s="68" t="s">
        <v>204</v>
      </c>
      <c r="G52" s="57" t="s">
        <v>180</v>
      </c>
      <c r="H52" s="57" t="s">
        <v>200</v>
      </c>
      <c r="I52" s="57"/>
      <c r="J52" s="69" t="s">
        <v>87</v>
      </c>
      <c r="K52" s="14"/>
      <c r="Y52" s="117"/>
      <c r="Z52" s="116" t="s">
        <v>424</v>
      </c>
      <c r="AH52" s="116"/>
      <c r="AM52" s="117"/>
    </row>
    <row r="53" spans="3:40" ht="24.75" customHeight="1">
      <c r="C53" s="70" t="s">
        <v>105</v>
      </c>
      <c r="D53" s="71"/>
      <c r="E53" s="72" t="s">
        <v>116</v>
      </c>
      <c r="F53" s="73"/>
      <c r="G53" s="103">
        <f>INDEX(L53:AM53,$O$20)*O19</f>
        <v>50000</v>
      </c>
      <c r="H53" s="103">
        <f>IF(F53="",F53,MIN(F53,G53))</f>
        <v>0</v>
      </c>
      <c r="I53" s="74"/>
      <c r="J53" s="75" t="s">
        <v>119</v>
      </c>
      <c r="K53" s="14"/>
      <c r="L53" s="120">
        <v>5</v>
      </c>
      <c r="M53" s="121">
        <v>5</v>
      </c>
      <c r="N53" s="121">
        <v>5</v>
      </c>
      <c r="O53" s="121">
        <v>5</v>
      </c>
      <c r="P53" s="121">
        <v>5</v>
      </c>
      <c r="Q53" s="121">
        <v>5</v>
      </c>
      <c r="R53" s="121">
        <v>5</v>
      </c>
      <c r="S53" s="120">
        <v>5</v>
      </c>
      <c r="T53" s="121">
        <v>5</v>
      </c>
      <c r="U53" s="121">
        <v>5</v>
      </c>
      <c r="V53" s="121">
        <v>5</v>
      </c>
      <c r="W53" s="121">
        <v>5</v>
      </c>
      <c r="X53" s="121">
        <v>5</v>
      </c>
      <c r="Y53" s="122">
        <v>5</v>
      </c>
      <c r="Z53" s="120">
        <v>5</v>
      </c>
      <c r="AA53" s="121">
        <v>5</v>
      </c>
      <c r="AB53" s="121">
        <v>5</v>
      </c>
      <c r="AC53" s="121">
        <v>5</v>
      </c>
      <c r="AD53" s="121">
        <v>5</v>
      </c>
      <c r="AE53" s="121">
        <v>5</v>
      </c>
      <c r="AF53" s="121">
        <v>5</v>
      </c>
      <c r="AG53" s="121">
        <v>5</v>
      </c>
      <c r="AH53" s="120">
        <v>5</v>
      </c>
      <c r="AI53" s="121">
        <v>5</v>
      </c>
      <c r="AJ53" s="121">
        <v>5</v>
      </c>
      <c r="AK53" s="121">
        <v>5</v>
      </c>
      <c r="AL53" s="121">
        <v>5</v>
      </c>
      <c r="AM53" s="122">
        <v>5</v>
      </c>
      <c r="AN53" s="145">
        <v>5</v>
      </c>
    </row>
    <row r="54" spans="3:40" ht="24.75" customHeight="1">
      <c r="C54" s="182" t="s">
        <v>106</v>
      </c>
      <c r="D54" s="203"/>
      <c r="E54" s="60"/>
      <c r="F54" s="40" t="s">
        <v>119</v>
      </c>
      <c r="G54" s="37" t="s">
        <v>119</v>
      </c>
      <c r="H54" s="103">
        <v>0</v>
      </c>
      <c r="I54" s="37"/>
      <c r="J54" s="55" t="s">
        <v>119</v>
      </c>
      <c r="K54" s="14"/>
      <c r="L54" s="116"/>
      <c r="M54" s="141"/>
      <c r="N54" s="141"/>
      <c r="O54" s="141"/>
      <c r="P54" s="141"/>
      <c r="Q54" s="141"/>
      <c r="R54" s="141"/>
      <c r="S54" s="283" t="s">
        <v>426</v>
      </c>
      <c r="T54" s="284"/>
      <c r="U54" s="284"/>
      <c r="V54" s="284"/>
      <c r="W54" s="284"/>
      <c r="X54" s="284"/>
      <c r="Y54" s="117" t="s">
        <v>420</v>
      </c>
      <c r="Z54" s="116">
        <v>10</v>
      </c>
      <c r="AA54" s="141">
        <v>10</v>
      </c>
      <c r="AB54" s="141">
        <v>10</v>
      </c>
      <c r="AC54" s="141">
        <v>10</v>
      </c>
      <c r="AD54" s="141">
        <v>10</v>
      </c>
      <c r="AE54" s="141">
        <v>10</v>
      </c>
      <c r="AF54" s="141">
        <v>10</v>
      </c>
      <c r="AG54" s="141">
        <v>10</v>
      </c>
      <c r="AH54" s="116"/>
      <c r="AI54" s="141"/>
      <c r="AJ54" s="141"/>
      <c r="AK54" s="141"/>
      <c r="AL54" s="141"/>
      <c r="AM54" s="117"/>
      <c r="AN54" s="146"/>
    </row>
    <row r="55" spans="3:40" ht="24.75" customHeight="1">
      <c r="C55" s="182" t="s">
        <v>129</v>
      </c>
      <c r="D55" s="203"/>
      <c r="E55" s="60" t="s">
        <v>107</v>
      </c>
      <c r="F55" s="59"/>
      <c r="G55" s="97">
        <f>INDEX(L55:AM55,$O$20)*O19</f>
        <v>100000</v>
      </c>
      <c r="H55" s="103">
        <f aca="true" t="shared" si="2" ref="H55:H61">IF(F55="",F55,MIN(F55,G55))</f>
        <v>0</v>
      </c>
      <c r="I55" s="48"/>
      <c r="J55" s="55" t="s">
        <v>119</v>
      </c>
      <c r="K55" s="14"/>
      <c r="L55" s="116">
        <v>10</v>
      </c>
      <c r="M55" s="141">
        <v>10</v>
      </c>
      <c r="N55" s="141">
        <v>10</v>
      </c>
      <c r="O55" s="141">
        <v>10</v>
      </c>
      <c r="P55" s="141">
        <v>10</v>
      </c>
      <c r="Q55" s="141">
        <v>10</v>
      </c>
      <c r="R55" s="141">
        <v>10</v>
      </c>
      <c r="S55" s="116">
        <v>10</v>
      </c>
      <c r="T55" s="141">
        <v>10</v>
      </c>
      <c r="U55" s="141">
        <v>10</v>
      </c>
      <c r="V55" s="141">
        <v>10</v>
      </c>
      <c r="W55" s="141">
        <v>10</v>
      </c>
      <c r="X55" s="141">
        <v>10</v>
      </c>
      <c r="Y55" s="117">
        <v>10</v>
      </c>
      <c r="Z55" s="116">
        <v>10</v>
      </c>
      <c r="AA55" s="141">
        <v>10</v>
      </c>
      <c r="AB55" s="141">
        <v>10</v>
      </c>
      <c r="AC55" s="141">
        <v>10</v>
      </c>
      <c r="AD55" s="141">
        <v>10</v>
      </c>
      <c r="AE55" s="141">
        <v>10</v>
      </c>
      <c r="AF55" s="141">
        <v>10</v>
      </c>
      <c r="AG55" s="141">
        <v>10</v>
      </c>
      <c r="AH55" s="116">
        <v>10</v>
      </c>
      <c r="AI55" s="141">
        <v>10</v>
      </c>
      <c r="AJ55" s="141">
        <v>10</v>
      </c>
      <c r="AK55" s="141">
        <v>10</v>
      </c>
      <c r="AL55" s="141">
        <v>10</v>
      </c>
      <c r="AM55" s="117">
        <v>10</v>
      </c>
      <c r="AN55" s="146">
        <v>10</v>
      </c>
    </row>
    <row r="56" spans="3:40" ht="24.75" customHeight="1">
      <c r="C56" s="182" t="s">
        <v>130</v>
      </c>
      <c r="D56" s="203"/>
      <c r="E56" s="60" t="s">
        <v>108</v>
      </c>
      <c r="F56" s="59"/>
      <c r="G56" s="97">
        <f>IF(AD51=1,INDEX(L54:AM54,$O$20)*O19,INDEX(L56:AM56,$O$20)*O19)</f>
        <v>100000</v>
      </c>
      <c r="H56" s="103">
        <f t="shared" si="2"/>
        <v>0</v>
      </c>
      <c r="I56" s="48"/>
      <c r="J56" s="55" t="s">
        <v>119</v>
      </c>
      <c r="K56" s="14"/>
      <c r="L56" s="116">
        <v>10</v>
      </c>
      <c r="M56" s="141">
        <v>10</v>
      </c>
      <c r="N56" s="141">
        <v>10</v>
      </c>
      <c r="O56" s="141">
        <v>10</v>
      </c>
      <c r="P56" s="141">
        <v>10</v>
      </c>
      <c r="Q56" s="141">
        <v>10</v>
      </c>
      <c r="R56" s="141">
        <v>10</v>
      </c>
      <c r="S56" s="116">
        <v>10</v>
      </c>
      <c r="T56" s="141">
        <v>10</v>
      </c>
      <c r="U56" s="141">
        <v>10</v>
      </c>
      <c r="V56" s="141">
        <v>10</v>
      </c>
      <c r="W56" s="141">
        <v>10</v>
      </c>
      <c r="X56" s="141">
        <v>10</v>
      </c>
      <c r="Y56" s="117">
        <v>10</v>
      </c>
      <c r="Z56" s="116">
        <v>45</v>
      </c>
      <c r="AA56" s="141">
        <v>45</v>
      </c>
      <c r="AB56" s="141">
        <v>45</v>
      </c>
      <c r="AC56" s="141">
        <v>45</v>
      </c>
      <c r="AD56" s="141">
        <v>45</v>
      </c>
      <c r="AE56" s="141">
        <v>45</v>
      </c>
      <c r="AF56" s="141">
        <v>45</v>
      </c>
      <c r="AG56" s="117">
        <v>45</v>
      </c>
      <c r="AH56" s="116">
        <v>10</v>
      </c>
      <c r="AI56" s="141">
        <v>10</v>
      </c>
      <c r="AJ56" s="141">
        <v>10</v>
      </c>
      <c r="AK56" s="141">
        <v>10</v>
      </c>
      <c r="AL56" s="141">
        <v>10</v>
      </c>
      <c r="AM56" s="117">
        <v>10</v>
      </c>
      <c r="AN56" s="146">
        <v>10</v>
      </c>
    </row>
    <row r="57" spans="3:40" ht="24.75" customHeight="1">
      <c r="C57" s="182" t="s">
        <v>131</v>
      </c>
      <c r="D57" s="203"/>
      <c r="E57" s="60" t="s">
        <v>109</v>
      </c>
      <c r="F57" s="59"/>
      <c r="G57" s="97">
        <f>INDEX(L57:AM57,$O$20)*O19</f>
        <v>50000</v>
      </c>
      <c r="H57" s="103">
        <f t="shared" si="2"/>
        <v>0</v>
      </c>
      <c r="I57" s="48"/>
      <c r="J57" s="55" t="s">
        <v>119</v>
      </c>
      <c r="K57" s="14"/>
      <c r="L57" s="116">
        <v>5</v>
      </c>
      <c r="M57" s="141">
        <v>5</v>
      </c>
      <c r="N57" s="141">
        <v>5</v>
      </c>
      <c r="O57" s="141">
        <v>5</v>
      </c>
      <c r="P57" s="141">
        <v>5</v>
      </c>
      <c r="Q57" s="141">
        <v>5</v>
      </c>
      <c r="R57" s="141">
        <v>5</v>
      </c>
      <c r="S57" s="116">
        <v>5</v>
      </c>
      <c r="T57" s="141">
        <v>5</v>
      </c>
      <c r="U57" s="141">
        <v>5</v>
      </c>
      <c r="V57" s="141">
        <v>5</v>
      </c>
      <c r="W57" s="141">
        <v>5</v>
      </c>
      <c r="X57" s="141">
        <v>5</v>
      </c>
      <c r="Y57" s="117">
        <v>5</v>
      </c>
      <c r="Z57" s="116">
        <v>5</v>
      </c>
      <c r="AA57" s="141">
        <v>5</v>
      </c>
      <c r="AB57" s="141">
        <v>5</v>
      </c>
      <c r="AC57" s="141">
        <v>5</v>
      </c>
      <c r="AD57" s="141">
        <v>5</v>
      </c>
      <c r="AE57" s="141">
        <v>5</v>
      </c>
      <c r="AF57" s="141">
        <v>5</v>
      </c>
      <c r="AG57" s="141">
        <v>5</v>
      </c>
      <c r="AH57" s="116">
        <v>5</v>
      </c>
      <c r="AI57" s="141">
        <v>5</v>
      </c>
      <c r="AJ57" s="141">
        <v>5</v>
      </c>
      <c r="AK57" s="141">
        <v>5</v>
      </c>
      <c r="AL57" s="141">
        <v>5</v>
      </c>
      <c r="AM57" s="117">
        <v>5</v>
      </c>
      <c r="AN57" s="146">
        <v>2</v>
      </c>
    </row>
    <row r="58" spans="3:40" ht="24.75" customHeight="1">
      <c r="C58" s="182" t="s">
        <v>117</v>
      </c>
      <c r="D58" s="203"/>
      <c r="E58" s="60" t="s">
        <v>124</v>
      </c>
      <c r="F58" s="59"/>
      <c r="G58" s="97">
        <f>INDEX(L58:AM58,$O$20)*O19</f>
        <v>150000</v>
      </c>
      <c r="H58" s="103">
        <f t="shared" si="2"/>
        <v>0</v>
      </c>
      <c r="I58" s="48"/>
      <c r="J58" s="55" t="s">
        <v>119</v>
      </c>
      <c r="K58" s="14"/>
      <c r="L58" s="116">
        <v>15</v>
      </c>
      <c r="M58" s="141">
        <v>15</v>
      </c>
      <c r="N58" s="141">
        <v>15</v>
      </c>
      <c r="O58" s="141">
        <v>10</v>
      </c>
      <c r="P58" s="141">
        <v>10</v>
      </c>
      <c r="Q58" s="141">
        <v>10</v>
      </c>
      <c r="R58" s="141">
        <v>10</v>
      </c>
      <c r="S58" s="116">
        <v>15</v>
      </c>
      <c r="T58" s="141">
        <v>15</v>
      </c>
      <c r="U58" s="141">
        <v>15</v>
      </c>
      <c r="V58" s="141">
        <v>10</v>
      </c>
      <c r="W58" s="141">
        <v>10</v>
      </c>
      <c r="X58" s="141">
        <v>10</v>
      </c>
      <c r="Y58" s="117">
        <v>10</v>
      </c>
      <c r="Z58" s="141">
        <v>15</v>
      </c>
      <c r="AA58" s="141">
        <v>15</v>
      </c>
      <c r="AB58" s="141">
        <v>10</v>
      </c>
      <c r="AC58" s="141">
        <v>10</v>
      </c>
      <c r="AD58" s="141">
        <v>10</v>
      </c>
      <c r="AE58" s="141">
        <v>10</v>
      </c>
      <c r="AF58" s="141">
        <v>10</v>
      </c>
      <c r="AG58" s="141">
        <v>10</v>
      </c>
      <c r="AH58" s="116">
        <v>15</v>
      </c>
      <c r="AI58" s="141">
        <v>15</v>
      </c>
      <c r="AJ58" s="141">
        <v>10</v>
      </c>
      <c r="AK58" s="141">
        <v>10</v>
      </c>
      <c r="AL58" s="141">
        <v>10</v>
      </c>
      <c r="AM58" s="117">
        <v>10</v>
      </c>
      <c r="AN58" s="146">
        <v>3</v>
      </c>
    </row>
    <row r="59" spans="3:40" ht="24.75" customHeight="1">
      <c r="C59" s="182" t="s">
        <v>118</v>
      </c>
      <c r="D59" s="203"/>
      <c r="E59" s="60" t="s">
        <v>125</v>
      </c>
      <c r="F59" s="40" t="s">
        <v>119</v>
      </c>
      <c r="G59" s="97">
        <f>INDEX(L59:AM59,$O$20)*O19</f>
        <v>0</v>
      </c>
      <c r="H59" s="103">
        <f t="shared" si="2"/>
        <v>0</v>
      </c>
      <c r="I59" s="37"/>
      <c r="J59" s="55" t="s">
        <v>119</v>
      </c>
      <c r="K59" s="14"/>
      <c r="L59" s="116">
        <v>0</v>
      </c>
      <c r="M59" s="141">
        <v>0</v>
      </c>
      <c r="N59" s="141">
        <v>0</v>
      </c>
      <c r="O59" s="141">
        <v>0</v>
      </c>
      <c r="P59" s="141">
        <v>0</v>
      </c>
      <c r="Q59" s="141">
        <v>0</v>
      </c>
      <c r="R59" s="141">
        <v>0</v>
      </c>
      <c r="S59" s="116">
        <v>0</v>
      </c>
      <c r="T59" s="141">
        <v>0</v>
      </c>
      <c r="U59" s="141">
        <v>0</v>
      </c>
      <c r="V59" s="141">
        <v>0</v>
      </c>
      <c r="W59" s="141">
        <v>0</v>
      </c>
      <c r="X59" s="141">
        <v>0</v>
      </c>
      <c r="Y59" s="117">
        <v>0</v>
      </c>
      <c r="Z59" s="141">
        <v>0</v>
      </c>
      <c r="AA59" s="141">
        <v>0</v>
      </c>
      <c r="AB59" s="141">
        <v>0</v>
      </c>
      <c r="AC59" s="141">
        <v>0</v>
      </c>
      <c r="AD59" s="141">
        <v>0</v>
      </c>
      <c r="AE59" s="141">
        <v>0</v>
      </c>
      <c r="AF59" s="141">
        <v>0</v>
      </c>
      <c r="AG59" s="141">
        <v>0</v>
      </c>
      <c r="AH59" s="116">
        <v>0</v>
      </c>
      <c r="AI59" s="141">
        <v>0</v>
      </c>
      <c r="AJ59" s="141">
        <v>0</v>
      </c>
      <c r="AK59" s="141">
        <v>0</v>
      </c>
      <c r="AL59" s="141">
        <v>0</v>
      </c>
      <c r="AM59" s="117">
        <v>0</v>
      </c>
      <c r="AN59" s="146">
        <v>0</v>
      </c>
    </row>
    <row r="60" spans="3:40" ht="24.75" customHeight="1">
      <c r="C60" s="182" t="s">
        <v>120</v>
      </c>
      <c r="D60" s="203"/>
      <c r="E60" s="60" t="s">
        <v>123</v>
      </c>
      <c r="F60" s="59"/>
      <c r="G60" s="97">
        <f>INDEX(L60:AM60,$O$20)*O19</f>
        <v>500000</v>
      </c>
      <c r="H60" s="103">
        <f t="shared" si="2"/>
        <v>0</v>
      </c>
      <c r="I60" s="48"/>
      <c r="J60" s="55"/>
      <c r="K60" s="14"/>
      <c r="L60" s="116">
        <v>50</v>
      </c>
      <c r="M60" s="141">
        <v>50</v>
      </c>
      <c r="N60" s="141">
        <v>50</v>
      </c>
      <c r="O60" s="141">
        <v>50</v>
      </c>
      <c r="P60" s="141">
        <v>0</v>
      </c>
      <c r="Q60" s="141">
        <v>50</v>
      </c>
      <c r="R60" s="141">
        <v>0</v>
      </c>
      <c r="S60" s="116">
        <v>50</v>
      </c>
      <c r="T60" s="141">
        <v>50</v>
      </c>
      <c r="U60" s="141">
        <v>50</v>
      </c>
      <c r="V60" s="141">
        <v>50</v>
      </c>
      <c r="W60" s="141">
        <v>0</v>
      </c>
      <c r="X60" s="141">
        <v>50</v>
      </c>
      <c r="Y60" s="117">
        <v>0</v>
      </c>
      <c r="Z60" s="141">
        <v>50</v>
      </c>
      <c r="AA60" s="141">
        <v>50</v>
      </c>
      <c r="AB60" s="141">
        <v>50</v>
      </c>
      <c r="AC60" s="141">
        <v>0</v>
      </c>
      <c r="AD60" s="141">
        <v>50</v>
      </c>
      <c r="AE60" s="141">
        <v>0</v>
      </c>
      <c r="AF60" s="141">
        <v>50</v>
      </c>
      <c r="AG60" s="141">
        <v>50</v>
      </c>
      <c r="AH60" s="116">
        <v>0</v>
      </c>
      <c r="AI60" s="141">
        <v>0</v>
      </c>
      <c r="AJ60" s="141">
        <v>0</v>
      </c>
      <c r="AK60" s="141">
        <v>0</v>
      </c>
      <c r="AL60" s="141">
        <v>0</v>
      </c>
      <c r="AM60" s="117">
        <v>0</v>
      </c>
      <c r="AN60" s="146">
        <v>0</v>
      </c>
    </row>
    <row r="61" spans="3:40" ht="24.75" customHeight="1" thickBot="1">
      <c r="C61" s="277" t="s">
        <v>121</v>
      </c>
      <c r="D61" s="278"/>
      <c r="E61" s="100" t="s">
        <v>122</v>
      </c>
      <c r="F61" s="101"/>
      <c r="G61" s="102">
        <f>INDEX(L61:AM61,$O$20)*O19</f>
        <v>170000</v>
      </c>
      <c r="H61" s="102">
        <f t="shared" si="2"/>
        <v>0</v>
      </c>
      <c r="I61" s="48"/>
      <c r="J61" s="112" t="s">
        <v>119</v>
      </c>
      <c r="K61" s="14"/>
      <c r="L61" s="116">
        <v>17</v>
      </c>
      <c r="M61" s="141">
        <v>17</v>
      </c>
      <c r="N61" s="141">
        <v>17</v>
      </c>
      <c r="O61" s="141">
        <v>8</v>
      </c>
      <c r="P61" s="141">
        <v>8</v>
      </c>
      <c r="Q61" s="141">
        <v>8</v>
      </c>
      <c r="R61" s="141">
        <v>8</v>
      </c>
      <c r="S61" s="116">
        <v>17</v>
      </c>
      <c r="T61" s="141">
        <v>17</v>
      </c>
      <c r="U61" s="141">
        <v>17</v>
      </c>
      <c r="V61" s="141">
        <v>8</v>
      </c>
      <c r="W61" s="141">
        <v>8</v>
      </c>
      <c r="X61" s="141">
        <v>8</v>
      </c>
      <c r="Y61" s="117">
        <v>8</v>
      </c>
      <c r="Z61" s="141">
        <v>17</v>
      </c>
      <c r="AA61" s="141">
        <v>17</v>
      </c>
      <c r="AB61" s="141">
        <v>8</v>
      </c>
      <c r="AC61" s="141">
        <v>8</v>
      </c>
      <c r="AD61" s="141">
        <v>8</v>
      </c>
      <c r="AE61" s="141">
        <v>8</v>
      </c>
      <c r="AF61" s="141">
        <v>8</v>
      </c>
      <c r="AG61" s="141">
        <v>8</v>
      </c>
      <c r="AH61" s="116">
        <v>17</v>
      </c>
      <c r="AI61" s="141">
        <v>17</v>
      </c>
      <c r="AJ61" s="141">
        <v>8</v>
      </c>
      <c r="AK61" s="141">
        <v>8</v>
      </c>
      <c r="AL61" s="141">
        <v>8</v>
      </c>
      <c r="AM61" s="117">
        <v>8</v>
      </c>
      <c r="AN61" s="146">
        <v>5</v>
      </c>
    </row>
    <row r="62" spans="3:40" ht="24.75" customHeight="1" thickBot="1" thickTop="1">
      <c r="C62" s="279" t="s">
        <v>197</v>
      </c>
      <c r="D62" s="280"/>
      <c r="E62" s="65" t="s">
        <v>119</v>
      </c>
      <c r="F62" s="109">
        <f>SUM(F53,F55:F58,F60:F61)</f>
        <v>0</v>
      </c>
      <c r="G62" s="103">
        <f>INDEX(L62:AM62,$O$20)*O19</f>
        <v>1120000</v>
      </c>
      <c r="H62" s="110">
        <f>SUM(H53,H55:H58,H60:H61)</f>
        <v>0</v>
      </c>
      <c r="I62" s="63"/>
      <c r="J62" s="108"/>
      <c r="K62" s="14"/>
      <c r="L62" s="71">
        <v>112</v>
      </c>
      <c r="M62" s="118">
        <v>112</v>
      </c>
      <c r="N62" s="118">
        <v>112</v>
      </c>
      <c r="O62" s="118">
        <v>98</v>
      </c>
      <c r="P62" s="118">
        <v>48</v>
      </c>
      <c r="Q62" s="118">
        <v>98</v>
      </c>
      <c r="R62" s="118">
        <v>48</v>
      </c>
      <c r="S62" s="71">
        <v>112</v>
      </c>
      <c r="T62" s="118">
        <v>112</v>
      </c>
      <c r="U62" s="118">
        <v>112</v>
      </c>
      <c r="V62" s="118">
        <v>98</v>
      </c>
      <c r="W62" s="118">
        <v>48</v>
      </c>
      <c r="X62" s="118">
        <v>98</v>
      </c>
      <c r="Y62" s="119">
        <v>48</v>
      </c>
      <c r="Z62" s="71">
        <v>147</v>
      </c>
      <c r="AA62" s="118">
        <v>147</v>
      </c>
      <c r="AB62" s="118">
        <v>133</v>
      </c>
      <c r="AC62" s="118">
        <v>83</v>
      </c>
      <c r="AD62" s="118">
        <v>133</v>
      </c>
      <c r="AE62" s="118">
        <v>83</v>
      </c>
      <c r="AF62" s="118">
        <v>133</v>
      </c>
      <c r="AG62" s="118">
        <v>133</v>
      </c>
      <c r="AH62" s="71">
        <v>62</v>
      </c>
      <c r="AI62" s="118">
        <v>62</v>
      </c>
      <c r="AJ62" s="118">
        <v>48</v>
      </c>
      <c r="AK62" s="118">
        <v>48</v>
      </c>
      <c r="AL62" s="118">
        <v>48</v>
      </c>
      <c r="AM62" s="119">
        <v>48</v>
      </c>
      <c r="AN62" s="148">
        <v>35</v>
      </c>
    </row>
    <row r="63" spans="3:39" ht="24.75" customHeight="1" thickBot="1" thickTop="1">
      <c r="C63" s="227" t="s">
        <v>201</v>
      </c>
      <c r="D63" s="228"/>
      <c r="E63" s="96" t="s">
        <v>119</v>
      </c>
      <c r="F63" s="229">
        <f>MIN(G62,H62)</f>
        <v>0</v>
      </c>
      <c r="G63" s="230"/>
      <c r="H63" s="231"/>
      <c r="I63" s="56"/>
      <c r="J63" s="14"/>
      <c r="K63" s="14"/>
      <c r="S63" s="116"/>
      <c r="Y63" s="117"/>
      <c r="Z63" s="116"/>
      <c r="AH63" s="116"/>
      <c r="AM63" s="117"/>
    </row>
    <row r="64" spans="6:39" ht="4.5" customHeight="1">
      <c r="F64" s="14"/>
      <c r="G64" s="14"/>
      <c r="H64" s="14"/>
      <c r="I64" s="14"/>
      <c r="J64" s="14"/>
      <c r="K64" s="14"/>
      <c r="S64" s="116"/>
      <c r="Y64" s="117"/>
      <c r="Z64" s="116"/>
      <c r="AH64" s="116"/>
      <c r="AM64" s="117"/>
    </row>
    <row r="65" spans="3:39" ht="24.75" customHeight="1" thickBot="1">
      <c r="C65" s="23" t="s">
        <v>181</v>
      </c>
      <c r="D65" s="24"/>
      <c r="E65" s="25"/>
      <c r="F65" s="25"/>
      <c r="G65" s="25"/>
      <c r="H65" s="25"/>
      <c r="I65" s="25"/>
      <c r="J65" s="25"/>
      <c r="K65" s="14"/>
      <c r="S65" s="116"/>
      <c r="Y65" s="117"/>
      <c r="Z65" s="116"/>
      <c r="AH65" s="116"/>
      <c r="AM65" s="117"/>
    </row>
    <row r="66" spans="3:39" ht="24.75" customHeight="1" thickBot="1" thickTop="1">
      <c r="C66" s="210"/>
      <c r="D66" s="211"/>
      <c r="E66" s="61" t="s">
        <v>86</v>
      </c>
      <c r="F66" s="68" t="s">
        <v>204</v>
      </c>
      <c r="G66" s="57" t="s">
        <v>180</v>
      </c>
      <c r="H66" s="57" t="s">
        <v>200</v>
      </c>
      <c r="I66" s="77"/>
      <c r="J66" s="114" t="s">
        <v>410</v>
      </c>
      <c r="K66" s="14"/>
      <c r="L66" s="13" t="s">
        <v>421</v>
      </c>
      <c r="S66" s="116"/>
      <c r="Y66" s="117"/>
      <c r="Z66" s="116"/>
      <c r="AH66" s="116"/>
      <c r="AM66" s="117"/>
    </row>
    <row r="67" spans="3:40" ht="24.75" customHeight="1" thickBot="1">
      <c r="C67" s="275" t="s">
        <v>199</v>
      </c>
      <c r="D67" s="276"/>
      <c r="E67" s="65" t="s">
        <v>119</v>
      </c>
      <c r="F67" s="66">
        <f>SUM(F30,F37,F48,F62)</f>
        <v>0</v>
      </c>
      <c r="G67" s="67">
        <f>IF(N71=0,INDEX(L67:AM67,$O$20)*O19,INDEX(L68:AM68,$O$20)*O19)</f>
        <v>2800000</v>
      </c>
      <c r="H67" s="67">
        <f>SUM(F31,F38,F49,F63)</f>
        <v>0</v>
      </c>
      <c r="I67" s="113"/>
      <c r="J67" s="115">
        <f>MIN(F67,G67,H67)</f>
        <v>0</v>
      </c>
      <c r="K67" s="14"/>
      <c r="L67" s="58">
        <v>280</v>
      </c>
      <c r="M67" s="123">
        <v>280</v>
      </c>
      <c r="N67" s="123">
        <v>108</v>
      </c>
      <c r="O67" s="123">
        <v>135</v>
      </c>
      <c r="P67" s="123">
        <v>135</v>
      </c>
      <c r="Q67" s="123">
        <v>95</v>
      </c>
      <c r="R67" s="123">
        <v>135</v>
      </c>
      <c r="S67" s="58">
        <v>280</v>
      </c>
      <c r="T67" s="123">
        <v>140</v>
      </c>
      <c r="U67" s="123">
        <v>108</v>
      </c>
      <c r="V67" s="123">
        <v>135</v>
      </c>
      <c r="W67" s="123">
        <v>135</v>
      </c>
      <c r="X67" s="123">
        <v>95</v>
      </c>
      <c r="Y67" s="124">
        <v>135</v>
      </c>
      <c r="Z67" s="58">
        <v>140</v>
      </c>
      <c r="AA67" s="123">
        <v>108</v>
      </c>
      <c r="AB67" s="123">
        <v>135</v>
      </c>
      <c r="AC67" s="123">
        <v>135</v>
      </c>
      <c r="AD67" s="123">
        <v>95</v>
      </c>
      <c r="AE67" s="123">
        <v>135</v>
      </c>
      <c r="AF67" s="123">
        <v>135</v>
      </c>
      <c r="AG67" s="123">
        <v>95</v>
      </c>
      <c r="AH67" s="58">
        <v>140</v>
      </c>
      <c r="AI67" s="123">
        <v>108</v>
      </c>
      <c r="AJ67" s="123">
        <v>135</v>
      </c>
      <c r="AK67" s="123">
        <v>135</v>
      </c>
      <c r="AL67" s="123">
        <v>95</v>
      </c>
      <c r="AM67" s="124">
        <v>135</v>
      </c>
      <c r="AN67" s="138">
        <v>95</v>
      </c>
    </row>
    <row r="68" spans="5:40" ht="24.75" customHeight="1">
      <c r="E68"/>
      <c r="L68" s="58">
        <v>880</v>
      </c>
      <c r="M68" s="123">
        <v>880</v>
      </c>
      <c r="N68" s="123">
        <v>708</v>
      </c>
      <c r="O68" s="123">
        <v>735</v>
      </c>
      <c r="P68" s="123">
        <v>735</v>
      </c>
      <c r="Q68" s="123">
        <v>695</v>
      </c>
      <c r="R68" s="123">
        <v>735</v>
      </c>
      <c r="S68" s="58">
        <v>880</v>
      </c>
      <c r="T68" s="123">
        <v>740</v>
      </c>
      <c r="U68" s="123">
        <v>708</v>
      </c>
      <c r="V68" s="123">
        <v>735</v>
      </c>
      <c r="W68" s="123">
        <v>735</v>
      </c>
      <c r="X68" s="123">
        <v>695</v>
      </c>
      <c r="Y68" s="124">
        <v>735</v>
      </c>
      <c r="Z68" s="123">
        <v>740</v>
      </c>
      <c r="AA68" s="123">
        <v>708</v>
      </c>
      <c r="AB68" s="123">
        <v>735</v>
      </c>
      <c r="AC68" s="123">
        <v>735</v>
      </c>
      <c r="AD68" s="123">
        <v>695</v>
      </c>
      <c r="AE68" s="123">
        <v>735</v>
      </c>
      <c r="AF68" s="123">
        <v>0</v>
      </c>
      <c r="AG68" s="123">
        <v>0</v>
      </c>
      <c r="AH68" s="58">
        <v>740</v>
      </c>
      <c r="AI68" s="123">
        <v>708</v>
      </c>
      <c r="AJ68" s="123">
        <v>735</v>
      </c>
      <c r="AK68" s="123">
        <v>735</v>
      </c>
      <c r="AL68" s="123">
        <v>695</v>
      </c>
      <c r="AM68" s="124">
        <v>735</v>
      </c>
      <c r="AN68" s="150">
        <v>95</v>
      </c>
    </row>
    <row r="69" spans="2:12" ht="24.75" customHeight="1">
      <c r="B69" s="9" t="s">
        <v>286</v>
      </c>
      <c r="C69" s="9"/>
      <c r="D69" s="9"/>
      <c r="E69" s="9"/>
      <c r="F69" s="9"/>
      <c r="G69" s="9"/>
      <c r="H69" s="9"/>
      <c r="I69" s="9"/>
      <c r="J69" s="9"/>
      <c r="L69" t="s">
        <v>422</v>
      </c>
    </row>
    <row r="70" spans="3:10" ht="24.75" customHeight="1">
      <c r="C70" s="23" t="s">
        <v>164</v>
      </c>
      <c r="D70" s="23"/>
      <c r="E70" s="23"/>
      <c r="F70" s="23"/>
      <c r="G70" s="23"/>
      <c r="H70" s="23"/>
      <c r="I70" s="23"/>
      <c r="J70" s="23"/>
    </row>
    <row r="71" spans="3:15" ht="24.75" customHeight="1">
      <c r="C71" t="s">
        <v>348</v>
      </c>
      <c r="E71"/>
      <c r="N71" s="131">
        <f>'5－10－1会社別見積書一覧'!G42</f>
        <v>0</v>
      </c>
      <c r="O71" t="s">
        <v>423</v>
      </c>
    </row>
    <row r="72" spans="3:4" ht="24.75" customHeight="1">
      <c r="C72" s="2" t="s">
        <v>349</v>
      </c>
      <c r="D72" s="88"/>
    </row>
    <row r="73" spans="3:4" ht="24.75" customHeight="1">
      <c r="C73" s="17" t="s">
        <v>350</v>
      </c>
      <c r="D73" s="91"/>
    </row>
    <row r="74" ht="24.75" customHeight="1">
      <c r="C74" t="s">
        <v>351</v>
      </c>
    </row>
    <row r="75" spans="3:10" ht="24.75" customHeight="1">
      <c r="C75" s="262" t="s">
        <v>307</v>
      </c>
      <c r="D75" s="263"/>
      <c r="E75" s="263"/>
      <c r="F75" s="263"/>
      <c r="G75" s="263"/>
      <c r="H75" s="264"/>
      <c r="I75" s="51"/>
      <c r="J75" s="88"/>
    </row>
    <row r="76" spans="3:10" ht="24.75" customHeight="1">
      <c r="C76" s="260" t="s">
        <v>159</v>
      </c>
      <c r="D76" s="203"/>
      <c r="E76" s="203"/>
      <c r="F76" s="203"/>
      <c r="G76" s="203"/>
      <c r="H76" s="261"/>
      <c r="I76" s="39"/>
      <c r="J76" s="88"/>
    </row>
    <row r="77" ht="4.5" customHeight="1"/>
    <row r="78" spans="2:10" ht="24.75" customHeight="1">
      <c r="B78" s="20"/>
      <c r="C78" s="22" t="s">
        <v>165</v>
      </c>
      <c r="D78" s="22"/>
      <c r="E78" s="22"/>
      <c r="F78" s="22"/>
      <c r="G78" s="22"/>
      <c r="H78" s="22"/>
      <c r="I78" s="22"/>
      <c r="J78" s="22"/>
    </row>
    <row r="79" spans="2:10" ht="24.75" customHeight="1">
      <c r="B79" s="20"/>
      <c r="C79" s="34" t="s">
        <v>335</v>
      </c>
      <c r="D79" s="32"/>
      <c r="E79" s="32"/>
      <c r="F79" s="32"/>
      <c r="G79" s="32"/>
      <c r="H79" s="32"/>
      <c r="I79" s="32"/>
      <c r="J79" s="32"/>
    </row>
    <row r="80" spans="3:19" ht="24.75" customHeight="1">
      <c r="C80" s="260" t="s">
        <v>334</v>
      </c>
      <c r="D80" s="203"/>
      <c r="E80" s="203"/>
      <c r="F80" s="203"/>
      <c r="G80" s="203"/>
      <c r="H80" s="261"/>
      <c r="I80" s="39"/>
      <c r="J80" s="89"/>
      <c r="S80" t="s">
        <v>140</v>
      </c>
    </row>
    <row r="81" ht="4.5" customHeight="1"/>
    <row r="82" spans="2:19" ht="24.75" customHeight="1">
      <c r="B82" s="21"/>
      <c r="C82" s="23" t="s">
        <v>166</v>
      </c>
      <c r="D82" s="23"/>
      <c r="E82" s="23"/>
      <c r="F82" s="23"/>
      <c r="G82" s="23"/>
      <c r="H82" s="23"/>
      <c r="I82" s="23"/>
      <c r="J82" s="23"/>
      <c r="S82" t="s">
        <v>401</v>
      </c>
    </row>
    <row r="83" spans="2:10" ht="24.75" customHeight="1">
      <c r="B83" s="21"/>
      <c r="C83" t="s">
        <v>329</v>
      </c>
      <c r="D83" s="82"/>
      <c r="E83" s="82"/>
      <c r="F83" s="82"/>
      <c r="G83" s="82"/>
      <c r="H83" s="82"/>
      <c r="I83" s="82"/>
      <c r="J83" s="82"/>
    </row>
    <row r="84" spans="3:10" ht="24.75" customHeight="1">
      <c r="C84" s="260" t="s">
        <v>195</v>
      </c>
      <c r="D84" s="203"/>
      <c r="E84" s="203"/>
      <c r="F84" s="203"/>
      <c r="G84" s="203"/>
      <c r="H84" s="261"/>
      <c r="I84" s="39"/>
      <c r="J84" s="12"/>
    </row>
    <row r="85" spans="3:10" ht="24.75" customHeight="1">
      <c r="C85" s="260" t="s">
        <v>196</v>
      </c>
      <c r="D85" s="203"/>
      <c r="E85" s="203"/>
      <c r="F85" s="203"/>
      <c r="G85" s="203"/>
      <c r="H85" s="261"/>
      <c r="I85" s="39"/>
      <c r="J85" s="12"/>
    </row>
    <row r="86" spans="5:10" ht="24.75" customHeight="1">
      <c r="E86"/>
      <c r="F86" s="281" t="s">
        <v>155</v>
      </c>
      <c r="G86" s="281"/>
      <c r="H86" s="19" t="s">
        <v>160</v>
      </c>
      <c r="I86" s="19"/>
      <c r="J86" s="18" t="s">
        <v>155</v>
      </c>
    </row>
    <row r="87" spans="3:10" ht="24.75" customHeight="1">
      <c r="C87" t="s">
        <v>400</v>
      </c>
      <c r="E87"/>
      <c r="F87" s="83"/>
      <c r="G87" s="83"/>
      <c r="H87" s="14"/>
      <c r="I87" s="14"/>
      <c r="J87" s="83"/>
    </row>
    <row r="88" ht="4.5" customHeight="1"/>
    <row r="89" spans="2:10" ht="24.75" customHeight="1">
      <c r="B89" s="21"/>
      <c r="C89" s="23" t="s">
        <v>327</v>
      </c>
      <c r="D89" s="23"/>
      <c r="E89" s="23"/>
      <c r="F89" s="23"/>
      <c r="G89" s="23"/>
      <c r="H89" s="23"/>
      <c r="I89" s="23"/>
      <c r="J89" s="23"/>
    </row>
    <row r="90" spans="2:10" ht="24.75" customHeight="1">
      <c r="B90" s="21"/>
      <c r="C90" t="s">
        <v>328</v>
      </c>
      <c r="D90" s="82"/>
      <c r="E90" s="82"/>
      <c r="F90" s="82"/>
      <c r="G90" s="82"/>
      <c r="H90" s="82"/>
      <c r="I90" s="82"/>
      <c r="J90" s="82"/>
    </row>
    <row r="91" spans="3:40" s="8" customFormat="1" ht="34.5" customHeight="1">
      <c r="C91" s="257" t="s">
        <v>288</v>
      </c>
      <c r="D91" s="258"/>
      <c r="E91" s="258"/>
      <c r="F91" s="258"/>
      <c r="G91" s="258"/>
      <c r="H91" s="259"/>
      <c r="I91" s="52"/>
      <c r="J91" s="49"/>
      <c r="AN91" s="139"/>
    </row>
    <row r="92" ht="4.5" customHeight="1"/>
    <row r="93" spans="2:10" ht="24.75" customHeight="1">
      <c r="B93" s="21"/>
      <c r="C93" s="23" t="s">
        <v>167</v>
      </c>
      <c r="D93" s="23"/>
      <c r="E93" s="23"/>
      <c r="F93" s="23"/>
      <c r="G93" s="23"/>
      <c r="H93" s="23"/>
      <c r="I93" s="23"/>
      <c r="J93" s="23"/>
    </row>
    <row r="94" spans="2:10" ht="24.75" customHeight="1">
      <c r="B94" s="21"/>
      <c r="C94" t="s">
        <v>403</v>
      </c>
      <c r="D94" s="82"/>
      <c r="E94" s="82"/>
      <c r="F94" s="82"/>
      <c r="G94" s="82"/>
      <c r="H94" s="82"/>
      <c r="I94" s="82"/>
      <c r="J94" s="82"/>
    </row>
    <row r="95" spans="3:10" ht="24.75" customHeight="1">
      <c r="C95" s="260" t="s">
        <v>192</v>
      </c>
      <c r="D95" s="203"/>
      <c r="E95" s="203"/>
      <c r="F95" s="203"/>
      <c r="G95" s="203"/>
      <c r="H95" s="261"/>
      <c r="I95" s="39"/>
      <c r="J95" s="88"/>
    </row>
    <row r="96" spans="3:10" ht="24.75" customHeight="1">
      <c r="C96" s="260" t="s">
        <v>193</v>
      </c>
      <c r="D96" s="203"/>
      <c r="E96" s="203"/>
      <c r="F96" s="203"/>
      <c r="G96" s="203"/>
      <c r="H96" s="261"/>
      <c r="I96" s="39"/>
      <c r="J96" s="88"/>
    </row>
    <row r="97" spans="3:10" ht="24.75" customHeight="1">
      <c r="C97" s="260" t="s">
        <v>194</v>
      </c>
      <c r="D97" s="203"/>
      <c r="E97" s="203"/>
      <c r="F97" s="203"/>
      <c r="G97" s="203"/>
      <c r="H97" s="261"/>
      <c r="I97" s="39"/>
      <c r="J97" s="88"/>
    </row>
    <row r="98" spans="3:10" ht="24.75" customHeight="1">
      <c r="C98" s="222" t="s">
        <v>162</v>
      </c>
      <c r="D98" s="222" t="s">
        <v>69</v>
      </c>
      <c r="E98" s="222"/>
      <c r="F98" s="12"/>
      <c r="G98" s="265" t="s">
        <v>207</v>
      </c>
      <c r="H98" s="266"/>
      <c r="I98" s="266"/>
      <c r="J98" s="266"/>
    </row>
    <row r="99" spans="3:10" ht="24.75" customHeight="1">
      <c r="C99" s="222"/>
      <c r="D99" s="222" t="s">
        <v>70</v>
      </c>
      <c r="E99" s="222"/>
      <c r="F99" s="12"/>
      <c r="G99" s="248"/>
      <c r="H99" s="267"/>
      <c r="I99" s="267"/>
      <c r="J99" s="267"/>
    </row>
    <row r="100" spans="3:10" ht="24.75" customHeight="1">
      <c r="C100" s="222"/>
      <c r="D100" s="268" t="s">
        <v>71</v>
      </c>
      <c r="E100" s="268"/>
      <c r="F100" s="15"/>
      <c r="G100" s="248"/>
      <c r="H100" s="267"/>
      <c r="I100" s="267"/>
      <c r="J100" s="267"/>
    </row>
    <row r="101" spans="2:10" ht="24.75" customHeight="1">
      <c r="B101" s="8"/>
      <c r="C101" s="201" t="s">
        <v>163</v>
      </c>
      <c r="D101" s="269"/>
      <c r="E101" s="270"/>
      <c r="F101" s="270"/>
      <c r="G101" s="270"/>
      <c r="H101" s="270"/>
      <c r="I101" s="270"/>
      <c r="J101" s="271"/>
    </row>
    <row r="102" spans="2:10" ht="24.75" customHeight="1">
      <c r="B102" s="8"/>
      <c r="C102" s="201"/>
      <c r="D102" s="272"/>
      <c r="E102" s="273"/>
      <c r="F102" s="273"/>
      <c r="G102" s="273"/>
      <c r="H102" s="273"/>
      <c r="I102" s="273"/>
      <c r="J102" s="274"/>
    </row>
    <row r="103" ht="4.5" customHeight="1"/>
    <row r="104" spans="2:10" ht="24.75" customHeight="1">
      <c r="B104" s="21"/>
      <c r="C104" s="224" t="s">
        <v>326</v>
      </c>
      <c r="D104" s="224"/>
      <c r="E104" s="224"/>
      <c r="F104" s="224"/>
      <c r="G104" s="224"/>
      <c r="H104" s="224"/>
      <c r="I104" s="224"/>
      <c r="J104" s="224"/>
    </row>
    <row r="105" spans="2:10" ht="24.75" customHeight="1">
      <c r="B105" s="21"/>
      <c r="C105" s="85" t="s">
        <v>333</v>
      </c>
      <c r="D105" s="84"/>
      <c r="E105" s="84"/>
      <c r="F105" s="84"/>
      <c r="G105" s="84"/>
      <c r="H105" s="84"/>
      <c r="I105" s="84"/>
      <c r="J105" s="84"/>
    </row>
    <row r="106" spans="3:10" ht="24.75" customHeight="1">
      <c r="C106" s="222" t="s">
        <v>320</v>
      </c>
      <c r="D106" s="222"/>
      <c r="E106" s="222"/>
      <c r="F106" s="222"/>
      <c r="G106" s="222"/>
      <c r="H106" s="222"/>
      <c r="I106" s="80"/>
      <c r="J106" s="88"/>
    </row>
    <row r="107" spans="3:10" ht="24.75" customHeight="1">
      <c r="C107" s="222" t="s">
        <v>331</v>
      </c>
      <c r="D107" s="222"/>
      <c r="E107" s="222"/>
      <c r="F107" s="222"/>
      <c r="G107" s="222"/>
      <c r="H107" s="222"/>
      <c r="I107" s="80"/>
      <c r="J107" s="88"/>
    </row>
    <row r="108" spans="3:10" ht="24.75" customHeight="1">
      <c r="C108" s="222" t="s">
        <v>332</v>
      </c>
      <c r="D108" s="222"/>
      <c r="E108" s="222"/>
      <c r="F108" s="222"/>
      <c r="G108" s="222"/>
      <c r="H108" s="222"/>
      <c r="I108" s="80"/>
      <c r="J108" s="88"/>
    </row>
    <row r="109" spans="3:9" ht="24.75" customHeight="1">
      <c r="C109" s="13" t="s">
        <v>325</v>
      </c>
      <c r="D109" s="13"/>
      <c r="E109" s="13"/>
      <c r="F109" s="13"/>
      <c r="G109" s="13"/>
      <c r="H109" s="13"/>
      <c r="I109" s="13"/>
    </row>
    <row r="110" spans="4:11" ht="24.75" customHeight="1">
      <c r="D110" s="37" t="s">
        <v>324</v>
      </c>
      <c r="E110" s="223"/>
      <c r="F110" s="223"/>
      <c r="G110" s="37" t="s">
        <v>322</v>
      </c>
      <c r="H110" s="37" t="s">
        <v>323</v>
      </c>
      <c r="I110" s="81"/>
      <c r="J110" s="81"/>
      <c r="K110" s="13"/>
    </row>
    <row r="111" spans="2:10" ht="20.25" customHeight="1">
      <c r="B111" s="8"/>
      <c r="C111" s="201" t="s">
        <v>321</v>
      </c>
      <c r="D111" s="223"/>
      <c r="E111" s="223"/>
      <c r="F111" s="223"/>
      <c r="G111" s="223"/>
      <c r="H111" s="223"/>
      <c r="I111" s="223"/>
      <c r="J111" s="223"/>
    </row>
    <row r="112" spans="2:10" ht="20.25" customHeight="1">
      <c r="B112" s="8"/>
      <c r="C112" s="201"/>
      <c r="D112" s="223"/>
      <c r="E112" s="223"/>
      <c r="F112" s="223"/>
      <c r="G112" s="223"/>
      <c r="H112" s="223"/>
      <c r="I112" s="223"/>
      <c r="J112" s="223"/>
    </row>
    <row r="113" spans="2:10" ht="24.75" customHeight="1">
      <c r="B113" s="8"/>
      <c r="C113" s="179" t="s">
        <v>330</v>
      </c>
      <c r="D113" s="255"/>
      <c r="E113" s="255"/>
      <c r="F113" s="255"/>
      <c r="G113" s="255"/>
      <c r="H113" s="256"/>
      <c r="I113" s="37"/>
      <c r="J113" s="88"/>
    </row>
    <row r="114" spans="2:10" ht="24.75" customHeight="1">
      <c r="B114" s="8"/>
      <c r="C114" s="179" t="s">
        <v>399</v>
      </c>
      <c r="D114" s="255"/>
      <c r="E114" s="255"/>
      <c r="F114" s="255"/>
      <c r="G114" s="255"/>
      <c r="H114" s="256"/>
      <c r="I114" s="37"/>
      <c r="J114" s="88"/>
    </row>
    <row r="115" ht="4.5" customHeight="1"/>
    <row r="116" spans="2:10" ht="24.75" customHeight="1">
      <c r="B116" s="26" t="s">
        <v>287</v>
      </c>
      <c r="C116" s="26"/>
      <c r="D116" s="26"/>
      <c r="E116" s="26"/>
      <c r="F116" s="26"/>
      <c r="G116" s="26"/>
      <c r="H116" s="26"/>
      <c r="I116" s="26"/>
      <c r="J116" s="26"/>
    </row>
    <row r="117" spans="3:10" ht="24.75" customHeight="1">
      <c r="C117" s="224" t="s">
        <v>182</v>
      </c>
      <c r="D117" s="224"/>
      <c r="E117" s="224"/>
      <c r="F117" s="224"/>
      <c r="G117" s="224"/>
      <c r="H117" s="224"/>
      <c r="I117" s="224"/>
      <c r="J117" s="224"/>
    </row>
    <row r="118" spans="3:10" ht="24.75" customHeight="1">
      <c r="C118" s="13" t="s">
        <v>336</v>
      </c>
      <c r="D118" s="86"/>
      <c r="E118" s="86"/>
      <c r="F118" s="86"/>
      <c r="G118" s="86"/>
      <c r="H118" s="86"/>
      <c r="I118" s="86"/>
      <c r="J118" s="86"/>
    </row>
    <row r="119" spans="3:5" ht="24.75" customHeight="1">
      <c r="C119" s="2" t="s">
        <v>185</v>
      </c>
      <c r="D119" s="88"/>
      <c r="E119"/>
    </row>
    <row r="120" spans="3:5" ht="24.75" customHeight="1">
      <c r="C120" s="2" t="s">
        <v>186</v>
      </c>
      <c r="D120" s="88"/>
      <c r="E120"/>
    </row>
    <row r="121" ht="4.5" customHeight="1">
      <c r="E121"/>
    </row>
    <row r="122" spans="3:10" ht="24.75" customHeight="1">
      <c r="C122" s="224" t="s">
        <v>183</v>
      </c>
      <c r="D122" s="224"/>
      <c r="E122" s="224"/>
      <c r="F122" s="224"/>
      <c r="G122" s="224"/>
      <c r="H122" s="224"/>
      <c r="I122" s="41"/>
      <c r="J122" s="24"/>
    </row>
    <row r="123" spans="3:9" ht="24.75" customHeight="1">
      <c r="C123" s="13" t="s">
        <v>337</v>
      </c>
      <c r="D123" s="86"/>
      <c r="E123" s="86"/>
      <c r="F123" s="86"/>
      <c r="G123" s="86"/>
      <c r="H123" s="86"/>
      <c r="I123" s="86"/>
    </row>
    <row r="124" spans="3:4" ht="24.75" customHeight="1">
      <c r="C124" s="2" t="s">
        <v>190</v>
      </c>
      <c r="D124" s="88"/>
    </row>
    <row r="125" spans="3:9" ht="24.75" customHeight="1">
      <c r="C125" s="2" t="s">
        <v>191</v>
      </c>
      <c r="D125" s="88"/>
      <c r="E125" s="222" t="s">
        <v>161</v>
      </c>
      <c r="F125" s="222"/>
      <c r="G125" s="223"/>
      <c r="H125" s="223"/>
      <c r="I125" s="53"/>
    </row>
    <row r="126" spans="5:9" ht="4.5" customHeight="1">
      <c r="E126" s="13"/>
      <c r="F126" s="13"/>
      <c r="G126" s="14"/>
      <c r="H126" s="14"/>
      <c r="I126" s="14"/>
    </row>
    <row r="127" spans="3:10" ht="24.75" customHeight="1">
      <c r="C127" s="224" t="s">
        <v>339</v>
      </c>
      <c r="D127" s="224"/>
      <c r="E127" s="224"/>
      <c r="F127" s="224"/>
      <c r="G127" s="224"/>
      <c r="H127" s="224"/>
      <c r="I127" s="41"/>
      <c r="J127" s="24"/>
    </row>
    <row r="128" spans="3:9" ht="24.75" customHeight="1">
      <c r="C128" s="13" t="s">
        <v>338</v>
      </c>
      <c r="D128" s="86"/>
      <c r="E128" s="86"/>
      <c r="F128" s="86"/>
      <c r="G128" s="86"/>
      <c r="H128" s="86"/>
      <c r="I128" s="86"/>
    </row>
    <row r="129" spans="3:10" ht="24.75" customHeight="1">
      <c r="C129" s="249"/>
      <c r="D129" s="250"/>
      <c r="E129" s="250"/>
      <c r="F129" s="250"/>
      <c r="G129" s="250"/>
      <c r="H129" s="250"/>
      <c r="I129" s="250"/>
      <c r="J129" s="251"/>
    </row>
    <row r="130" spans="3:10" ht="24.75" customHeight="1">
      <c r="C130" s="252"/>
      <c r="D130" s="253"/>
      <c r="E130" s="253"/>
      <c r="F130" s="253"/>
      <c r="G130" s="253"/>
      <c r="H130" s="253"/>
      <c r="I130" s="253"/>
      <c r="J130" s="254"/>
    </row>
    <row r="131" spans="3:10" ht="4.5" customHeight="1">
      <c r="C131" s="14"/>
      <c r="D131" s="14"/>
      <c r="F131" s="14"/>
      <c r="G131" s="14"/>
      <c r="H131" s="14"/>
      <c r="I131" s="14"/>
      <c r="J131" s="14"/>
    </row>
    <row r="132" spans="3:10" ht="24.75" customHeight="1">
      <c r="C132" s="224" t="s">
        <v>341</v>
      </c>
      <c r="D132" s="224"/>
      <c r="E132" s="224"/>
      <c r="F132" s="224"/>
      <c r="G132" s="224"/>
      <c r="H132" s="224"/>
      <c r="I132" s="224"/>
      <c r="J132" s="224"/>
    </row>
    <row r="133" spans="3:10" ht="24.75" customHeight="1">
      <c r="C133" s="13" t="s">
        <v>340</v>
      </c>
      <c r="D133" s="86"/>
      <c r="E133" s="86"/>
      <c r="F133" s="86"/>
      <c r="G133" s="86"/>
      <c r="H133" s="86"/>
      <c r="I133" s="86"/>
      <c r="J133" s="86"/>
    </row>
    <row r="134" spans="3:10" ht="24.75" customHeight="1">
      <c r="C134" s="249"/>
      <c r="D134" s="250"/>
      <c r="E134" s="250"/>
      <c r="F134" s="250"/>
      <c r="G134" s="250"/>
      <c r="H134" s="250"/>
      <c r="I134" s="250"/>
      <c r="J134" s="251"/>
    </row>
    <row r="135" spans="3:10" ht="24.75" customHeight="1">
      <c r="C135" s="252"/>
      <c r="D135" s="253"/>
      <c r="E135" s="253"/>
      <c r="F135" s="253"/>
      <c r="G135" s="253"/>
      <c r="H135" s="253"/>
      <c r="I135" s="253"/>
      <c r="J135" s="254"/>
    </row>
    <row r="136" spans="3:10" ht="4.5" customHeight="1">
      <c r="C136" s="14"/>
      <c r="D136" s="14"/>
      <c r="F136" s="14"/>
      <c r="G136" s="14"/>
      <c r="H136" s="14"/>
      <c r="I136" s="14"/>
      <c r="J136" s="14"/>
    </row>
    <row r="137" spans="3:10" ht="24.75" customHeight="1">
      <c r="C137" s="224" t="s">
        <v>184</v>
      </c>
      <c r="D137" s="224"/>
      <c r="E137" s="224"/>
      <c r="F137" s="224"/>
      <c r="G137" s="224"/>
      <c r="H137" s="224"/>
      <c r="I137" s="41"/>
      <c r="J137" s="24"/>
    </row>
    <row r="138" spans="3:9" ht="24.75" customHeight="1">
      <c r="C138" s="13" t="s">
        <v>342</v>
      </c>
      <c r="D138" s="86"/>
      <c r="E138" s="86"/>
      <c r="F138" s="86"/>
      <c r="G138" s="86"/>
      <c r="H138" s="86"/>
      <c r="I138" s="86"/>
    </row>
    <row r="139" spans="3:9" ht="24.75" customHeight="1">
      <c r="C139" s="2" t="s">
        <v>185</v>
      </c>
      <c r="D139" s="88"/>
      <c r="F139" s="247" t="s">
        <v>168</v>
      </c>
      <c r="G139" s="247"/>
      <c r="H139" s="247"/>
      <c r="I139" s="13"/>
    </row>
    <row r="140" spans="3:9" ht="24.75" customHeight="1">
      <c r="C140" s="2" t="s">
        <v>186</v>
      </c>
      <c r="D140" s="90"/>
      <c r="F140" s="247"/>
      <c r="G140" s="247"/>
      <c r="H140" s="247"/>
      <c r="I140" s="13"/>
    </row>
    <row r="141" spans="3:10" ht="49.5" customHeight="1">
      <c r="C141" s="2" t="s">
        <v>187</v>
      </c>
      <c r="D141" s="246"/>
      <c r="E141" s="246"/>
      <c r="F141" s="246"/>
      <c r="G141" s="248" t="s">
        <v>318</v>
      </c>
      <c r="H141" s="247"/>
      <c r="I141" s="247"/>
      <c r="J141" s="247"/>
    </row>
    <row r="142" spans="3:10" ht="49.5" customHeight="1">
      <c r="C142" s="2" t="s">
        <v>188</v>
      </c>
      <c r="D142" s="246"/>
      <c r="E142" s="246"/>
      <c r="F142" s="246"/>
      <c r="G142" s="248" t="s">
        <v>319</v>
      </c>
      <c r="H142" s="247"/>
      <c r="I142" s="247"/>
      <c r="J142" s="247"/>
    </row>
    <row r="143" spans="3:7" ht="49.5" customHeight="1">
      <c r="C143" s="2" t="s">
        <v>189</v>
      </c>
      <c r="D143" s="246"/>
      <c r="E143" s="246"/>
      <c r="F143" s="246"/>
      <c r="G143" t="s">
        <v>169</v>
      </c>
    </row>
    <row r="144" ht="24.75" customHeight="1"/>
  </sheetData>
  <sheetProtection/>
  <mergeCells count="114">
    <mergeCell ref="C43:D43"/>
    <mergeCell ref="C44:D44"/>
    <mergeCell ref="C45:D45"/>
    <mergeCell ref="C46:D46"/>
    <mergeCell ref="C47:D47"/>
    <mergeCell ref="S24:Y24"/>
    <mergeCell ref="F38:H38"/>
    <mergeCell ref="C41:D41"/>
    <mergeCell ref="C36:D36"/>
    <mergeCell ref="C26:D26"/>
    <mergeCell ref="Z24:AG24"/>
    <mergeCell ref="AH24:AM24"/>
    <mergeCell ref="S54:X54"/>
    <mergeCell ref="C66:D66"/>
    <mergeCell ref="C48:D48"/>
    <mergeCell ref="C49:D49"/>
    <mergeCell ref="L24:R24"/>
    <mergeCell ref="C37:D37"/>
    <mergeCell ref="F49:H49"/>
    <mergeCell ref="C38:D38"/>
    <mergeCell ref="C67:D67"/>
    <mergeCell ref="C59:D59"/>
    <mergeCell ref="C60:D60"/>
    <mergeCell ref="C61:D61"/>
    <mergeCell ref="C62:D62"/>
    <mergeCell ref="F86:G86"/>
    <mergeCell ref="C63:D63"/>
    <mergeCell ref="C52:D52"/>
    <mergeCell ref="F63:H63"/>
    <mergeCell ref="C56:D56"/>
    <mergeCell ref="C57:D57"/>
    <mergeCell ref="C58:D58"/>
    <mergeCell ref="C54:D54"/>
    <mergeCell ref="C55:D55"/>
    <mergeCell ref="C97:H97"/>
    <mergeCell ref="C122:H122"/>
    <mergeCell ref="C98:C100"/>
    <mergeCell ref="D98:E98"/>
    <mergeCell ref="G98:J100"/>
    <mergeCell ref="D99:E99"/>
    <mergeCell ref="D100:E100"/>
    <mergeCell ref="C101:C102"/>
    <mergeCell ref="D101:J102"/>
    <mergeCell ref="C106:H106"/>
    <mergeCell ref="C91:H91"/>
    <mergeCell ref="C95:H95"/>
    <mergeCell ref="C96:H96"/>
    <mergeCell ref="C75:H75"/>
    <mergeCell ref="C76:H76"/>
    <mergeCell ref="C80:H80"/>
    <mergeCell ref="C84:H84"/>
    <mergeCell ref="C85:H85"/>
    <mergeCell ref="C137:H137"/>
    <mergeCell ref="C134:J135"/>
    <mergeCell ref="C132:J132"/>
    <mergeCell ref="C127:H127"/>
    <mergeCell ref="E110:F110"/>
    <mergeCell ref="C107:H107"/>
    <mergeCell ref="C108:H108"/>
    <mergeCell ref="C113:H113"/>
    <mergeCell ref="C114:H114"/>
    <mergeCell ref="C129:J130"/>
    <mergeCell ref="D143:F143"/>
    <mergeCell ref="F139:H140"/>
    <mergeCell ref="D141:F141"/>
    <mergeCell ref="D142:F142"/>
    <mergeCell ref="G141:J141"/>
    <mergeCell ref="G142:J142"/>
    <mergeCell ref="C117:J117"/>
    <mergeCell ref="C6:D6"/>
    <mergeCell ref="E6:F6"/>
    <mergeCell ref="G6:J6"/>
    <mergeCell ref="G10:J10"/>
    <mergeCell ref="G8:J8"/>
    <mergeCell ref="C8:D8"/>
    <mergeCell ref="E8:F8"/>
    <mergeCell ref="C35:D35"/>
    <mergeCell ref="C19:J19"/>
    <mergeCell ref="E125:F125"/>
    <mergeCell ref="G125:H125"/>
    <mergeCell ref="C111:C112"/>
    <mergeCell ref="D111:J112"/>
    <mergeCell ref="C104:J104"/>
    <mergeCell ref="C10:D10"/>
    <mergeCell ref="E10:F10"/>
    <mergeCell ref="C30:D30"/>
    <mergeCell ref="C31:D31"/>
    <mergeCell ref="F31:H31"/>
    <mergeCell ref="C23:D23"/>
    <mergeCell ref="C25:D25"/>
    <mergeCell ref="C11:D11"/>
    <mergeCell ref="E11:F11"/>
    <mergeCell ref="B1:J1"/>
    <mergeCell ref="C2:F2"/>
    <mergeCell ref="G2:J2"/>
    <mergeCell ref="C7:D7"/>
    <mergeCell ref="E7:F7"/>
    <mergeCell ref="G7:J7"/>
    <mergeCell ref="G12:J12"/>
    <mergeCell ref="G11:J11"/>
    <mergeCell ref="C12:D12"/>
    <mergeCell ref="C13:D13"/>
    <mergeCell ref="E13:F13"/>
    <mergeCell ref="E14:F14"/>
    <mergeCell ref="C27:D27"/>
    <mergeCell ref="O19:P19"/>
    <mergeCell ref="C9:D9"/>
    <mergeCell ref="E9:F9"/>
    <mergeCell ref="G9:J9"/>
    <mergeCell ref="C14:D14"/>
    <mergeCell ref="G14:J14"/>
    <mergeCell ref="G13:J13"/>
    <mergeCell ref="C21:J21"/>
    <mergeCell ref="E12:F12"/>
  </mergeCells>
  <dataValidations count="3">
    <dataValidation type="list" allowBlank="1" showInputMessage="1" showErrorMessage="1" sqref="L110 J109 D126 D121">
      <formula1>'5－10－2,3,4　充電設備等設置工事申告の申告額等'!#REF!</formula1>
    </dataValidation>
    <dataValidation type="list" allowBlank="1" showInputMessage="1" showErrorMessage="1" sqref="D72:D73 J84:J85 J95:J97 F98:F100 J106:J108 J113:J114 D119:D120 D124:D125 D139:D140">
      <formula1>$S$80</formula1>
    </dataValidation>
    <dataValidation type="list" allowBlank="1" showInputMessage="1" showErrorMessage="1" sqref="J75:J76 J80 J91">
      <formula1>$S$82</formula1>
    </dataValidation>
  </dataValidations>
  <printOptions/>
  <pageMargins left="0.7" right="0.7" top="0.75" bottom="0.75" header="0.3" footer="0.3"/>
  <pageSetup fitToHeight="0" fitToWidth="1" horizontalDpi="600" verticalDpi="600" orientation="portrait" paperSize="9" scale="75" r:id="rId2"/>
  <headerFooter>
    <oddHeader>&amp;R申請者名：　　　　　　</oddHeader>
  </headerFooter>
  <rowBreaks count="4" manualBreakCount="4">
    <brk id="15" min="1" max="10" man="1"/>
    <brk id="50" min="1" max="10" man="1"/>
    <brk id="68" min="1" max="10" man="1"/>
    <brk id="114" min="1" max="10" man="1"/>
  </rowBreaks>
  <drawing r:id="rId1"/>
</worksheet>
</file>

<file path=xl/worksheets/sheet3.xml><?xml version="1.0" encoding="utf-8"?>
<worksheet xmlns="http://schemas.openxmlformats.org/spreadsheetml/2006/main" xmlns:r="http://schemas.openxmlformats.org/officeDocument/2006/relationships">
  <dimension ref="A1:W19"/>
  <sheetViews>
    <sheetView zoomScalePageLayoutView="0" workbookViewId="0" topLeftCell="A16">
      <selection activeCell="I33" sqref="I33"/>
    </sheetView>
  </sheetViews>
  <sheetFormatPr defaultColWidth="8.796875" defaultRowHeight="14.25"/>
  <cols>
    <col min="1" max="1" width="3.8984375" style="0" customWidth="1"/>
    <col min="2" max="2" width="25.5" style="0" customWidth="1"/>
    <col min="3" max="3" width="14.3984375" style="0" customWidth="1"/>
    <col min="4" max="4" width="12.59765625" style="0" customWidth="1"/>
    <col min="12" max="12" width="8" style="0" customWidth="1"/>
  </cols>
  <sheetData>
    <row r="1" spans="1:12" ht="39.75" customHeight="1">
      <c r="A1" s="31" t="s">
        <v>170</v>
      </c>
      <c r="B1" s="10"/>
      <c r="C1" s="10"/>
      <c r="D1" s="10"/>
      <c r="E1" s="10"/>
      <c r="F1" s="10"/>
      <c r="G1" s="10"/>
      <c r="H1" s="10"/>
      <c r="I1" s="10"/>
      <c r="J1" s="10"/>
      <c r="K1" s="10"/>
      <c r="L1" s="10"/>
    </row>
    <row r="2" spans="1:12" ht="30" customHeight="1">
      <c r="A2" s="28"/>
      <c r="B2" s="33"/>
      <c r="C2" s="33"/>
      <c r="D2" s="33"/>
      <c r="E2" s="33"/>
      <c r="F2" s="33"/>
      <c r="G2" s="290" t="s">
        <v>269</v>
      </c>
      <c r="H2" s="290"/>
      <c r="I2" s="290">
        <f>'5－10－1会社別見積書一覧'!H11</f>
        <v>0</v>
      </c>
      <c r="J2" s="290"/>
      <c r="K2" s="290"/>
      <c r="L2" s="290"/>
    </row>
    <row r="3" spans="1:12" ht="48.75" customHeight="1">
      <c r="A3" s="267" t="s">
        <v>264</v>
      </c>
      <c r="B3" s="291"/>
      <c r="C3" s="291"/>
      <c r="D3" s="291"/>
      <c r="E3" s="291"/>
      <c r="F3" s="291"/>
      <c r="G3" s="291"/>
      <c r="H3" s="291"/>
      <c r="I3" s="291"/>
      <c r="J3" s="291"/>
      <c r="K3" s="291"/>
      <c r="L3" s="291"/>
    </row>
    <row r="4" spans="2:23" ht="19.5" customHeight="1">
      <c r="B4" s="1" t="s">
        <v>0</v>
      </c>
      <c r="W4" t="s">
        <v>299</v>
      </c>
    </row>
    <row r="5" spans="2:23" ht="32.25" customHeight="1">
      <c r="B5" s="2" t="s">
        <v>1</v>
      </c>
      <c r="C5" s="246"/>
      <c r="D5" s="246"/>
      <c r="E5" s="246"/>
      <c r="F5" s="248" t="s">
        <v>132</v>
      </c>
      <c r="G5" s="267"/>
      <c r="H5" s="267"/>
      <c r="I5" s="267"/>
      <c r="J5" s="267"/>
      <c r="K5" s="267"/>
      <c r="L5" s="267"/>
      <c r="W5" t="s">
        <v>300</v>
      </c>
    </row>
    <row r="6" spans="2:23" ht="25.5" customHeight="1">
      <c r="B6" s="222" t="s">
        <v>2</v>
      </c>
      <c r="C6" s="6"/>
      <c r="D6" t="s">
        <v>3</v>
      </c>
      <c r="F6" s="267" t="s">
        <v>133</v>
      </c>
      <c r="G6" s="267"/>
      <c r="H6" s="267"/>
      <c r="I6" s="267"/>
      <c r="J6" s="267"/>
      <c r="K6" s="267"/>
      <c r="L6" s="267"/>
      <c r="W6" t="s">
        <v>404</v>
      </c>
    </row>
    <row r="7" spans="2:12" ht="25.5" customHeight="1">
      <c r="B7" s="222"/>
      <c r="C7" s="3"/>
      <c r="D7" t="s">
        <v>4</v>
      </c>
      <c r="F7" s="267"/>
      <c r="G7" s="267"/>
      <c r="H7" s="267"/>
      <c r="I7" s="267"/>
      <c r="J7" s="267"/>
      <c r="K7" s="267"/>
      <c r="L7" s="267"/>
    </row>
    <row r="8" spans="2:12" ht="25.5" customHeight="1">
      <c r="B8" s="222"/>
      <c r="C8" s="3"/>
      <c r="D8" t="s">
        <v>5</v>
      </c>
      <c r="F8" s="267"/>
      <c r="G8" s="267"/>
      <c r="H8" s="267"/>
      <c r="I8" s="267"/>
      <c r="J8" s="267"/>
      <c r="K8" s="267"/>
      <c r="L8" s="267"/>
    </row>
    <row r="9" spans="2:12" ht="25.5" customHeight="1">
      <c r="B9" s="222" t="s">
        <v>7</v>
      </c>
      <c r="C9" s="3"/>
      <c r="D9" s="4" t="s">
        <v>6</v>
      </c>
      <c r="F9" s="267" t="s">
        <v>134</v>
      </c>
      <c r="G9" s="267"/>
      <c r="H9" s="267"/>
      <c r="I9" s="267"/>
      <c r="J9" s="267"/>
      <c r="K9" s="267"/>
      <c r="L9" s="267"/>
    </row>
    <row r="10" spans="2:12" ht="25.5" customHeight="1">
      <c r="B10" s="222"/>
      <c r="C10" s="3"/>
      <c r="D10" s="5" t="s">
        <v>8</v>
      </c>
      <c r="F10" s="267"/>
      <c r="G10" s="267"/>
      <c r="H10" s="267"/>
      <c r="I10" s="267"/>
      <c r="J10" s="267"/>
      <c r="K10" s="267"/>
      <c r="L10" s="267"/>
    </row>
    <row r="11" spans="2:12" ht="25.5" customHeight="1">
      <c r="B11" s="222"/>
      <c r="C11" s="7"/>
      <c r="D11" t="s">
        <v>9</v>
      </c>
      <c r="F11" s="267"/>
      <c r="G11" s="267"/>
      <c r="H11" s="267"/>
      <c r="I11" s="267"/>
      <c r="J11" s="267"/>
      <c r="K11" s="267"/>
      <c r="L11" s="267"/>
    </row>
    <row r="12" spans="2:12" ht="36" customHeight="1">
      <c r="B12" s="2" t="s">
        <v>10</v>
      </c>
      <c r="C12" s="246"/>
      <c r="D12" s="246"/>
      <c r="E12" s="246"/>
      <c r="F12" s="267" t="s">
        <v>352</v>
      </c>
      <c r="G12" s="267"/>
      <c r="H12" s="267"/>
      <c r="I12" s="267"/>
      <c r="J12" s="267"/>
      <c r="K12" s="267"/>
      <c r="L12" s="267"/>
    </row>
    <row r="13" ht="19.5" customHeight="1">
      <c r="B13" s="1" t="s">
        <v>11</v>
      </c>
    </row>
    <row r="14" spans="2:5" ht="35.25" customHeight="1">
      <c r="B14" s="2" t="s">
        <v>42</v>
      </c>
      <c r="C14" s="292" t="s">
        <v>135</v>
      </c>
      <c r="D14" s="292"/>
      <c r="E14" t="s">
        <v>208</v>
      </c>
    </row>
    <row r="15" spans="2:5" ht="35.25" customHeight="1">
      <c r="B15" s="2" t="s">
        <v>43</v>
      </c>
      <c r="C15" s="292" t="s">
        <v>135</v>
      </c>
      <c r="D15" s="292"/>
      <c r="E15" t="s">
        <v>209</v>
      </c>
    </row>
    <row r="16" spans="2:5" ht="35.25" customHeight="1">
      <c r="B16" s="2" t="s">
        <v>50</v>
      </c>
      <c r="C16" s="292" t="s">
        <v>135</v>
      </c>
      <c r="D16" s="292"/>
      <c r="E16" t="s">
        <v>210</v>
      </c>
    </row>
    <row r="17" spans="2:12" ht="35.25" customHeight="1">
      <c r="B17" s="2" t="s">
        <v>12</v>
      </c>
      <c r="C17" s="246"/>
      <c r="D17" s="246"/>
      <c r="E17" s="267" t="s">
        <v>211</v>
      </c>
      <c r="F17" s="267"/>
      <c r="G17" s="267"/>
      <c r="H17" s="267"/>
      <c r="I17" s="267"/>
      <c r="J17" s="267"/>
      <c r="K17" s="267"/>
      <c r="L17" s="267"/>
    </row>
    <row r="18" spans="2:5" ht="35.25" customHeight="1">
      <c r="B18" s="2" t="s">
        <v>13</v>
      </c>
      <c r="C18" s="246" t="s">
        <v>299</v>
      </c>
      <c r="D18" s="246"/>
      <c r="E18" t="s">
        <v>213</v>
      </c>
    </row>
    <row r="19" spans="2:12" ht="84.75" customHeight="1">
      <c r="B19" s="2" t="s">
        <v>14</v>
      </c>
      <c r="C19" s="246"/>
      <c r="D19" s="246"/>
      <c r="E19" s="246"/>
      <c r="F19" s="246"/>
      <c r="G19" s="246"/>
      <c r="H19" s="246"/>
      <c r="I19" s="246"/>
      <c r="J19" s="246"/>
      <c r="K19" s="246"/>
      <c r="L19" s="246"/>
    </row>
    <row r="20" ht="19.5" customHeight="1"/>
    <row r="21" ht="19.5" customHeight="1"/>
  </sheetData>
  <sheetProtection/>
  <mergeCells count="18">
    <mergeCell ref="F12:L12"/>
    <mergeCell ref="C19:L19"/>
    <mergeCell ref="E17:L17"/>
    <mergeCell ref="C14:D14"/>
    <mergeCell ref="C15:D15"/>
    <mergeCell ref="C16:D16"/>
    <mergeCell ref="C17:D17"/>
    <mergeCell ref="C18:D18"/>
    <mergeCell ref="I2:L2"/>
    <mergeCell ref="G2:H2"/>
    <mergeCell ref="F5:L5"/>
    <mergeCell ref="C5:E5"/>
    <mergeCell ref="C12:E12"/>
    <mergeCell ref="A3:L3"/>
    <mergeCell ref="B6:B8"/>
    <mergeCell ref="B9:B11"/>
    <mergeCell ref="F6:L8"/>
    <mergeCell ref="F9:L11"/>
  </mergeCells>
  <dataValidations count="2">
    <dataValidation type="list" allowBlank="1" showInputMessage="1" showErrorMessage="1" sqref="C18:D18">
      <formula1>$W$4:$W$5</formula1>
    </dataValidation>
    <dataValidation type="list" allowBlank="1" showInputMessage="1" showErrorMessage="1" sqref="C6:C11">
      <formula1>$W$6</formula1>
    </dataValidation>
  </dataValidations>
  <printOptions/>
  <pageMargins left="0.7" right="0.7" top="0.75" bottom="0.75" header="0.3" footer="0.3"/>
  <pageSetup horizontalDpi="600" verticalDpi="600" orientation="portrait" paperSize="9" scale="70"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Q8"/>
  <sheetViews>
    <sheetView view="pageBreakPreview" zoomScale="130" zoomScaleNormal="115" zoomScaleSheetLayoutView="130" zoomScalePageLayoutView="0" workbookViewId="0" topLeftCell="A1">
      <selection activeCell="C8" sqref="C8:H8"/>
    </sheetView>
  </sheetViews>
  <sheetFormatPr defaultColWidth="8.796875" defaultRowHeight="14.25"/>
  <cols>
    <col min="1" max="1" width="4.09765625" style="0" customWidth="1"/>
    <col min="2" max="2" width="31.59765625" style="0" customWidth="1"/>
    <col min="5" max="5" width="11.19921875" style="0" customWidth="1"/>
  </cols>
  <sheetData>
    <row r="1" spans="1:8" ht="39.75" customHeight="1">
      <c r="A1" s="31" t="s">
        <v>171</v>
      </c>
      <c r="B1" s="10"/>
      <c r="C1" s="10"/>
      <c r="D1" s="10"/>
      <c r="E1" s="10"/>
      <c r="F1" s="10"/>
      <c r="G1" s="10"/>
      <c r="H1" s="10"/>
    </row>
    <row r="2" spans="5:8" ht="32.25" customHeight="1">
      <c r="E2" t="s">
        <v>270</v>
      </c>
      <c r="F2" s="294">
        <f>'5－10－1会社別見積書一覧'!H11</f>
        <v>0</v>
      </c>
      <c r="G2" s="294"/>
      <c r="H2" s="294"/>
    </row>
    <row r="3" spans="1:8" ht="28.5" customHeight="1">
      <c r="A3" t="s">
        <v>244</v>
      </c>
      <c r="B3" s="34"/>
      <c r="C3" s="27"/>
      <c r="D3" s="27"/>
      <c r="E3" s="27"/>
      <c r="F3" s="27"/>
      <c r="G3" s="27"/>
      <c r="H3" s="27"/>
    </row>
    <row r="4" spans="1:8" ht="32.25" customHeight="1">
      <c r="A4" s="34" t="s">
        <v>245</v>
      </c>
      <c r="B4" s="34"/>
      <c r="C4" s="27"/>
      <c r="D4" s="27"/>
      <c r="E4" s="27"/>
      <c r="F4" s="27"/>
      <c r="G4" s="27"/>
      <c r="H4" s="27"/>
    </row>
    <row r="5" ht="32.25" customHeight="1">
      <c r="B5" s="1" t="s">
        <v>271</v>
      </c>
    </row>
    <row r="6" spans="2:4" ht="32.25" customHeight="1">
      <c r="B6" s="268" t="s">
        <v>16</v>
      </c>
      <c r="C6" s="2" t="s">
        <v>136</v>
      </c>
      <c r="D6" s="3"/>
    </row>
    <row r="7" spans="2:17" ht="32.25" customHeight="1">
      <c r="B7" s="293"/>
      <c r="C7" s="11" t="s">
        <v>17</v>
      </c>
      <c r="D7" s="7"/>
      <c r="Q7" t="s">
        <v>145</v>
      </c>
    </row>
    <row r="8" spans="2:8" ht="51" customHeight="1">
      <c r="B8" s="2" t="s">
        <v>14</v>
      </c>
      <c r="C8" s="223"/>
      <c r="D8" s="223"/>
      <c r="E8" s="223"/>
      <c r="F8" s="223"/>
      <c r="G8" s="223"/>
      <c r="H8" s="223"/>
    </row>
    <row r="9" ht="19.5" customHeight="1"/>
    <row r="10" ht="19.5" customHeight="1"/>
  </sheetData>
  <sheetProtection/>
  <mergeCells count="3">
    <mergeCell ref="B6:B7"/>
    <mergeCell ref="C8:H8"/>
    <mergeCell ref="F2:H2"/>
  </mergeCells>
  <dataValidations count="1">
    <dataValidation type="list" allowBlank="1" showInputMessage="1" showErrorMessage="1" sqref="D6:D7">
      <formula1>$Q$7</formula1>
    </dataValidation>
  </dataValidations>
  <printOptions/>
  <pageMargins left="0.7" right="0.7" top="0.75" bottom="0.75" header="0.3" footer="0.3"/>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129"/>
  <sheetViews>
    <sheetView view="pageBreakPreview" zoomScale="115" zoomScaleNormal="115" zoomScaleSheetLayoutView="115" zoomScalePageLayoutView="0" workbookViewId="0" topLeftCell="A112">
      <selection activeCell="D75" sqref="D75:G75"/>
    </sheetView>
  </sheetViews>
  <sheetFormatPr defaultColWidth="8.796875" defaultRowHeight="14.25"/>
  <cols>
    <col min="1" max="1" width="3.59765625" style="0" customWidth="1"/>
    <col min="2" max="2" width="23" style="0" customWidth="1"/>
    <col min="4" max="4" width="9" style="0" customWidth="1"/>
    <col min="13" max="13" width="3.09765625" style="0" customWidth="1"/>
  </cols>
  <sheetData>
    <row r="1" spans="1:12" ht="39.75" customHeight="1">
      <c r="A1" s="31" t="s">
        <v>172</v>
      </c>
      <c r="B1" s="9"/>
      <c r="C1" s="9"/>
      <c r="D1" s="9"/>
      <c r="E1" s="9"/>
      <c r="F1" s="9"/>
      <c r="G1" s="9"/>
      <c r="H1" s="9"/>
      <c r="I1" s="9"/>
      <c r="J1" s="9"/>
      <c r="K1" s="9"/>
      <c r="L1" s="9"/>
    </row>
    <row r="2" spans="8:12" ht="19.5" customHeight="1">
      <c r="H2" s="294" t="s">
        <v>269</v>
      </c>
      <c r="I2" s="294"/>
      <c r="J2" s="294">
        <f>'5－10－1会社別見積書一覧'!H11</f>
        <v>0</v>
      </c>
      <c r="K2" s="294"/>
      <c r="L2" s="294"/>
    </row>
    <row r="3" spans="1:12" ht="4.5" customHeight="1">
      <c r="A3" s="21"/>
      <c r="B3" s="21"/>
      <c r="C3" s="21"/>
      <c r="D3" s="21"/>
      <c r="E3" s="21"/>
      <c r="F3" s="21"/>
      <c r="G3" s="21"/>
      <c r="H3" s="21"/>
      <c r="I3" s="21"/>
      <c r="J3" s="21"/>
      <c r="K3" s="21"/>
      <c r="L3" s="21"/>
    </row>
    <row r="4" spans="1:12" ht="30" customHeight="1">
      <c r="A4" s="9" t="s">
        <v>18</v>
      </c>
      <c r="B4" s="9"/>
      <c r="C4" s="9"/>
      <c r="D4" s="9"/>
      <c r="E4" s="9"/>
      <c r="F4" s="9"/>
      <c r="G4" s="9"/>
      <c r="H4" s="9"/>
      <c r="I4" s="9"/>
      <c r="J4" s="9"/>
      <c r="K4" s="9"/>
      <c r="L4" s="9"/>
    </row>
    <row r="5" spans="1:20" ht="19.5" customHeight="1">
      <c r="A5" t="s">
        <v>239</v>
      </c>
      <c r="T5" t="s">
        <v>140</v>
      </c>
    </row>
    <row r="6" spans="1:20" ht="19.5" customHeight="1">
      <c r="A6" t="s">
        <v>240</v>
      </c>
      <c r="T6" t="s">
        <v>299</v>
      </c>
    </row>
    <row r="7" spans="2:20" ht="19.5" customHeight="1">
      <c r="B7" s="1" t="s">
        <v>0</v>
      </c>
      <c r="T7" t="s">
        <v>300</v>
      </c>
    </row>
    <row r="8" spans="2:13" ht="19.5" customHeight="1">
      <c r="B8" s="299" t="s">
        <v>19</v>
      </c>
      <c r="C8" s="300"/>
      <c r="D8" s="2" t="s">
        <v>20</v>
      </c>
      <c r="E8" s="3"/>
      <c r="G8" s="267" t="s">
        <v>137</v>
      </c>
      <c r="H8" s="267"/>
      <c r="I8" s="267"/>
      <c r="J8" s="267"/>
      <c r="K8" s="267"/>
      <c r="L8" s="267"/>
      <c r="M8" s="8"/>
    </row>
    <row r="9" spans="2:13" ht="19.5" customHeight="1">
      <c r="B9" s="301"/>
      <c r="C9" s="302"/>
      <c r="D9" s="11" t="s">
        <v>21</v>
      </c>
      <c r="E9" s="7"/>
      <c r="G9" s="267"/>
      <c r="H9" s="267"/>
      <c r="I9" s="267"/>
      <c r="J9" s="267"/>
      <c r="K9" s="267"/>
      <c r="L9" s="267"/>
      <c r="M9" s="8"/>
    </row>
    <row r="10" spans="2:12" ht="43.5" customHeight="1">
      <c r="B10" s="260" t="s">
        <v>310</v>
      </c>
      <c r="C10" s="261"/>
      <c r="D10" s="246"/>
      <c r="E10" s="246"/>
      <c r="F10" s="246"/>
      <c r="G10" s="246"/>
      <c r="H10" s="248" t="s">
        <v>353</v>
      </c>
      <c r="I10" s="267"/>
      <c r="J10" s="267"/>
      <c r="K10" s="267"/>
      <c r="L10" s="267"/>
    </row>
    <row r="11" spans="2:12" ht="43.5" customHeight="1">
      <c r="B11" s="260" t="s">
        <v>22</v>
      </c>
      <c r="C11" s="261"/>
      <c r="D11" s="246"/>
      <c r="E11" s="246"/>
      <c r="F11" s="246"/>
      <c r="G11" s="246"/>
      <c r="H11" s="248" t="s">
        <v>354</v>
      </c>
      <c r="I11" s="267"/>
      <c r="J11" s="267"/>
      <c r="K11" s="267"/>
      <c r="L11" s="267"/>
    </row>
    <row r="12" spans="2:12" ht="43.5" customHeight="1">
      <c r="B12" s="260" t="s">
        <v>23</v>
      </c>
      <c r="C12" s="261"/>
      <c r="D12" s="246"/>
      <c r="E12" s="246"/>
      <c r="F12" s="246"/>
      <c r="G12" s="246"/>
      <c r="H12" s="295" t="s">
        <v>355</v>
      </c>
      <c r="I12" s="247"/>
      <c r="J12" s="247"/>
      <c r="K12" s="247"/>
      <c r="L12" s="247"/>
    </row>
    <row r="13" spans="2:12" ht="43.5" customHeight="1">
      <c r="B13" s="260" t="s">
        <v>139</v>
      </c>
      <c r="C13" s="261"/>
      <c r="D13" s="246"/>
      <c r="E13" s="246"/>
      <c r="F13" s="246"/>
      <c r="G13" s="246"/>
      <c r="H13" s="295" t="s">
        <v>356</v>
      </c>
      <c r="I13" s="247"/>
      <c r="J13" s="247"/>
      <c r="K13" s="247"/>
      <c r="L13" s="247"/>
    </row>
    <row r="14" spans="2:13" ht="63.75" customHeight="1">
      <c r="B14" s="260" t="s">
        <v>24</v>
      </c>
      <c r="C14" s="261"/>
      <c r="D14" s="246"/>
      <c r="E14" s="246"/>
      <c r="F14" s="246"/>
      <c r="G14" s="246"/>
      <c r="H14" s="246"/>
      <c r="I14" s="248" t="s">
        <v>206</v>
      </c>
      <c r="J14" s="267"/>
      <c r="K14" s="267"/>
      <c r="L14" s="267"/>
      <c r="M14" s="8"/>
    </row>
    <row r="15" spans="2:13" ht="19.5" customHeight="1">
      <c r="B15" s="260" t="s">
        <v>13</v>
      </c>
      <c r="C15" s="261"/>
      <c r="D15" s="246" t="s">
        <v>15</v>
      </c>
      <c r="E15" s="246"/>
      <c r="F15" s="246"/>
      <c r="G15" s="246"/>
      <c r="H15" s="267" t="s">
        <v>213</v>
      </c>
      <c r="I15" s="267"/>
      <c r="J15" s="267"/>
      <c r="K15" s="267"/>
      <c r="L15" s="267"/>
      <c r="M15" s="8"/>
    </row>
    <row r="16" spans="8:12" ht="19.5" customHeight="1">
      <c r="H16" s="267"/>
      <c r="I16" s="267"/>
      <c r="J16" s="267"/>
      <c r="K16" s="267"/>
      <c r="L16" s="267"/>
    </row>
    <row r="17" spans="8:12" ht="15" customHeight="1">
      <c r="H17" s="8"/>
      <c r="I17" s="8"/>
      <c r="J17" s="8"/>
      <c r="K17" s="8"/>
      <c r="L17" s="8"/>
    </row>
    <row r="18" spans="1:12" ht="19.5" customHeight="1">
      <c r="A18" s="9" t="s">
        <v>25</v>
      </c>
      <c r="B18" s="9"/>
      <c r="C18" s="9"/>
      <c r="D18" s="9"/>
      <c r="E18" s="9"/>
      <c r="F18" s="9"/>
      <c r="G18" s="9"/>
      <c r="H18" s="9"/>
      <c r="I18" s="9"/>
      <c r="J18" s="9"/>
      <c r="K18" s="9"/>
      <c r="L18" s="9"/>
    </row>
    <row r="19" ht="19.5" customHeight="1">
      <c r="A19" t="s">
        <v>241</v>
      </c>
    </row>
    <row r="20" spans="2:12" ht="40.5" customHeight="1">
      <c r="B20" s="179" t="s">
        <v>359</v>
      </c>
      <c r="C20" s="261"/>
      <c r="D20" s="246"/>
      <c r="E20" s="246"/>
      <c r="F20" s="246"/>
      <c r="G20" s="246"/>
      <c r="H20" s="246"/>
      <c r="I20" s="248" t="s">
        <v>357</v>
      </c>
      <c r="J20" s="267"/>
      <c r="K20" s="267"/>
      <c r="L20" s="267"/>
    </row>
    <row r="21" spans="2:12" ht="40.5" customHeight="1">
      <c r="B21" s="179" t="s">
        <v>360</v>
      </c>
      <c r="C21" s="259"/>
      <c r="D21" s="246"/>
      <c r="E21" s="246"/>
      <c r="F21" s="246"/>
      <c r="G21" s="246"/>
      <c r="H21" s="246"/>
      <c r="I21" s="248" t="s">
        <v>358</v>
      </c>
      <c r="J21" s="267"/>
      <c r="K21" s="267"/>
      <c r="L21" s="267"/>
    </row>
    <row r="22" ht="9" customHeight="1"/>
    <row r="23" spans="1:12" ht="19.5" customHeight="1">
      <c r="A23" s="9" t="s">
        <v>26</v>
      </c>
      <c r="B23" s="9"/>
      <c r="C23" s="9"/>
      <c r="D23" s="9"/>
      <c r="E23" s="9"/>
      <c r="F23" s="9"/>
      <c r="G23" s="9"/>
      <c r="H23" s="9"/>
      <c r="I23" s="9"/>
      <c r="J23" s="9"/>
      <c r="K23" s="9"/>
      <c r="L23" s="9"/>
    </row>
    <row r="24" ht="19.5" customHeight="1">
      <c r="A24" t="s">
        <v>237</v>
      </c>
    </row>
    <row r="25" ht="19.5" customHeight="1">
      <c r="A25" t="s">
        <v>238</v>
      </c>
    </row>
    <row r="26" ht="19.5" customHeight="1">
      <c r="B26" s="1" t="s">
        <v>27</v>
      </c>
    </row>
    <row r="27" spans="2:12" ht="46.5" customHeight="1">
      <c r="B27" s="179" t="s">
        <v>28</v>
      </c>
      <c r="C27" s="261"/>
      <c r="D27" s="246"/>
      <c r="E27" s="246"/>
      <c r="F27" s="246"/>
      <c r="G27" s="246"/>
      <c r="H27" s="248" t="s">
        <v>362</v>
      </c>
      <c r="I27" s="267"/>
      <c r="J27" s="267"/>
      <c r="K27" s="267"/>
      <c r="L27" s="267"/>
    </row>
    <row r="28" spans="2:12" ht="46.5" customHeight="1">
      <c r="B28" s="260" t="s">
        <v>29</v>
      </c>
      <c r="C28" s="261"/>
      <c r="D28" s="246"/>
      <c r="E28" s="246"/>
      <c r="F28" s="246"/>
      <c r="G28" s="246"/>
      <c r="H28" s="248" t="s">
        <v>361</v>
      </c>
      <c r="I28" s="267"/>
      <c r="J28" s="267"/>
      <c r="K28" s="267"/>
      <c r="L28" s="267"/>
    </row>
    <row r="29" spans="2:12" ht="46.5" customHeight="1">
      <c r="B29" s="179" t="s">
        <v>364</v>
      </c>
      <c r="C29" s="261"/>
      <c r="D29" s="246"/>
      <c r="E29" s="246"/>
      <c r="F29" s="246"/>
      <c r="G29" s="246"/>
      <c r="H29" s="248" t="s">
        <v>363</v>
      </c>
      <c r="I29" s="267"/>
      <c r="J29" s="267"/>
      <c r="K29" s="267"/>
      <c r="L29" s="267"/>
    </row>
    <row r="30" ht="19.5" customHeight="1">
      <c r="B30" s="1" t="s">
        <v>30</v>
      </c>
    </row>
    <row r="31" spans="2:12" ht="41.25" customHeight="1">
      <c r="B31" s="260" t="s">
        <v>31</v>
      </c>
      <c r="C31" s="261"/>
      <c r="D31" s="246"/>
      <c r="E31" s="246"/>
      <c r="F31" s="246"/>
      <c r="G31" s="246"/>
      <c r="H31" s="248" t="s">
        <v>365</v>
      </c>
      <c r="I31" s="247"/>
      <c r="J31" s="247"/>
      <c r="K31" s="247"/>
      <c r="L31" s="247"/>
    </row>
    <row r="32" ht="19.5" customHeight="1">
      <c r="B32" s="1" t="s">
        <v>32</v>
      </c>
    </row>
    <row r="33" spans="2:12" ht="19.5" customHeight="1">
      <c r="B33" s="260" t="s">
        <v>138</v>
      </c>
      <c r="C33" s="261"/>
      <c r="D33" s="246" t="s">
        <v>15</v>
      </c>
      <c r="E33" s="246"/>
      <c r="F33" s="246"/>
      <c r="G33" s="246"/>
      <c r="H33" s="267" t="s">
        <v>213</v>
      </c>
      <c r="I33" s="267"/>
      <c r="J33" s="267"/>
      <c r="K33" s="267"/>
      <c r="L33" s="267"/>
    </row>
    <row r="34" spans="8:12" ht="19.5" customHeight="1">
      <c r="H34" s="267"/>
      <c r="I34" s="267"/>
      <c r="J34" s="267"/>
      <c r="K34" s="267"/>
      <c r="L34" s="267"/>
    </row>
    <row r="35" spans="8:12" ht="9" customHeight="1">
      <c r="H35" s="28"/>
      <c r="I35" s="28"/>
      <c r="J35" s="28"/>
      <c r="K35" s="28"/>
      <c r="L35" s="28"/>
    </row>
    <row r="36" spans="1:12" ht="19.5" customHeight="1">
      <c r="A36" s="9" t="s">
        <v>305</v>
      </c>
      <c r="B36" s="9"/>
      <c r="C36" s="9"/>
      <c r="D36" s="9"/>
      <c r="E36" s="9"/>
      <c r="F36" s="9"/>
      <c r="G36" s="9"/>
      <c r="H36" s="9"/>
      <c r="I36" s="9"/>
      <c r="J36" s="9"/>
      <c r="K36" s="9"/>
      <c r="L36" s="9"/>
    </row>
    <row r="37" spans="1:12" ht="40.5" customHeight="1">
      <c r="A37" s="267" t="s">
        <v>306</v>
      </c>
      <c r="B37" s="267"/>
      <c r="C37" s="267"/>
      <c r="D37" s="267"/>
      <c r="E37" s="267"/>
      <c r="F37" s="267"/>
      <c r="G37" s="267"/>
      <c r="H37" s="267"/>
      <c r="I37" s="267"/>
      <c r="J37" s="267"/>
      <c r="K37" s="267"/>
      <c r="L37" s="267"/>
    </row>
    <row r="38" ht="19.5" customHeight="1">
      <c r="B38" s="1" t="s">
        <v>0</v>
      </c>
    </row>
    <row r="39" spans="2:12" ht="39" customHeight="1">
      <c r="B39" s="260" t="s">
        <v>33</v>
      </c>
      <c r="C39" s="261"/>
      <c r="D39" s="246"/>
      <c r="E39" s="246"/>
      <c r="F39" s="246"/>
      <c r="G39" s="246"/>
      <c r="H39" s="248" t="s">
        <v>366</v>
      </c>
      <c r="I39" s="291"/>
      <c r="J39" s="291"/>
      <c r="K39" s="291"/>
      <c r="L39" s="291"/>
    </row>
    <row r="40" spans="2:12" ht="32.25" customHeight="1">
      <c r="B40" s="260" t="s">
        <v>12</v>
      </c>
      <c r="C40" s="261"/>
      <c r="D40" s="246"/>
      <c r="E40" s="246"/>
      <c r="F40" s="246"/>
      <c r="G40" s="246"/>
      <c r="H40" s="248" t="s">
        <v>367</v>
      </c>
      <c r="I40" s="267"/>
      <c r="J40" s="267"/>
      <c r="K40" s="267"/>
      <c r="L40" s="267"/>
    </row>
    <row r="41" spans="2:12" ht="39" customHeight="1">
      <c r="B41" s="260" t="s">
        <v>34</v>
      </c>
      <c r="C41" s="261"/>
      <c r="D41" s="246"/>
      <c r="E41" s="246"/>
      <c r="F41" s="246"/>
      <c r="G41" s="246"/>
      <c r="H41" s="248" t="s">
        <v>368</v>
      </c>
      <c r="I41" s="267"/>
      <c r="J41" s="267"/>
      <c r="K41" s="267"/>
      <c r="L41" s="267"/>
    </row>
    <row r="42" spans="2:12" ht="60" customHeight="1">
      <c r="B42" s="179" t="s">
        <v>369</v>
      </c>
      <c r="C42" s="261"/>
      <c r="D42" s="246"/>
      <c r="E42" s="246"/>
      <c r="F42" s="246"/>
      <c r="G42" s="246"/>
      <c r="H42" s="248" t="s">
        <v>370</v>
      </c>
      <c r="I42" s="267"/>
      <c r="J42" s="267"/>
      <c r="K42" s="267"/>
      <c r="L42" s="267"/>
    </row>
    <row r="43" spans="2:12" ht="19.5" customHeight="1">
      <c r="B43" s="260" t="s">
        <v>13</v>
      </c>
      <c r="C43" s="261"/>
      <c r="D43" s="246" t="s">
        <v>15</v>
      </c>
      <c r="E43" s="246"/>
      <c r="F43" s="246"/>
      <c r="G43" s="246"/>
      <c r="H43" s="267" t="s">
        <v>213</v>
      </c>
      <c r="I43" s="267"/>
      <c r="J43" s="267"/>
      <c r="K43" s="267"/>
      <c r="L43" s="267"/>
    </row>
    <row r="44" spans="8:12" ht="19.5" customHeight="1">
      <c r="H44" s="267"/>
      <c r="I44" s="267"/>
      <c r="J44" s="267"/>
      <c r="K44" s="267"/>
      <c r="L44" s="267"/>
    </row>
    <row r="45" spans="8:12" ht="9" customHeight="1">
      <c r="H45" s="28"/>
      <c r="I45" s="28"/>
      <c r="J45" s="28"/>
      <c r="K45" s="28"/>
      <c r="L45" s="28"/>
    </row>
    <row r="46" spans="1:12" ht="19.5" customHeight="1">
      <c r="A46" s="9" t="s">
        <v>35</v>
      </c>
      <c r="B46" s="9"/>
      <c r="C46" s="9"/>
      <c r="D46" s="9"/>
      <c r="E46" s="9"/>
      <c r="F46" s="9"/>
      <c r="G46" s="9"/>
      <c r="H46" s="9"/>
      <c r="I46" s="9"/>
      <c r="J46" s="9"/>
      <c r="K46" s="9"/>
      <c r="L46" s="9"/>
    </row>
    <row r="47" ht="19.5" customHeight="1">
      <c r="A47" t="s">
        <v>235</v>
      </c>
    </row>
    <row r="48" ht="19.5" customHeight="1">
      <c r="A48" t="s">
        <v>236</v>
      </c>
    </row>
    <row r="49" ht="19.5" customHeight="1">
      <c r="B49" s="1" t="s">
        <v>0</v>
      </c>
    </row>
    <row r="50" spans="2:12" ht="19.5" customHeight="1">
      <c r="B50" s="222" t="s">
        <v>36</v>
      </c>
      <c r="C50" s="222"/>
      <c r="D50" s="222" t="s">
        <v>37</v>
      </c>
      <c r="E50" s="222"/>
      <c r="F50" s="3"/>
      <c r="H50" s="247" t="s">
        <v>141</v>
      </c>
      <c r="I50" s="247"/>
      <c r="J50" s="247"/>
      <c r="K50" s="247"/>
      <c r="L50" s="247"/>
    </row>
    <row r="51" spans="2:12" ht="19.5" customHeight="1">
      <c r="B51" s="222"/>
      <c r="C51" s="222"/>
      <c r="D51" s="222" t="s">
        <v>38</v>
      </c>
      <c r="E51" s="222"/>
      <c r="F51" s="3"/>
      <c r="H51" s="247"/>
      <c r="I51" s="247"/>
      <c r="J51" s="247"/>
      <c r="K51" s="247"/>
      <c r="L51" s="247"/>
    </row>
    <row r="52" spans="2:12" ht="19.5" customHeight="1">
      <c r="B52" s="222" t="s">
        <v>39</v>
      </c>
      <c r="C52" s="222"/>
      <c r="D52" s="222" t="s">
        <v>40</v>
      </c>
      <c r="E52" s="222"/>
      <c r="F52" s="3"/>
      <c r="H52" s="247" t="s">
        <v>142</v>
      </c>
      <c r="I52" s="247"/>
      <c r="J52" s="247"/>
      <c r="K52" s="247"/>
      <c r="L52" s="247"/>
    </row>
    <row r="53" spans="2:12" ht="19.5" customHeight="1">
      <c r="B53" s="222"/>
      <c r="C53" s="222"/>
      <c r="D53" s="268" t="s">
        <v>41</v>
      </c>
      <c r="E53" s="268"/>
      <c r="F53" s="7"/>
      <c r="H53" s="247"/>
      <c r="I53" s="247"/>
      <c r="J53" s="247"/>
      <c r="K53" s="247"/>
      <c r="L53" s="247"/>
    </row>
    <row r="54" spans="2:12" ht="19.5" customHeight="1">
      <c r="B54" s="260" t="s">
        <v>42</v>
      </c>
      <c r="C54" s="261"/>
      <c r="D54" s="292" t="s">
        <v>215</v>
      </c>
      <c r="E54" s="292"/>
      <c r="F54" s="292"/>
      <c r="G54" s="292"/>
      <c r="I54" s="267" t="s">
        <v>220</v>
      </c>
      <c r="J54" s="267"/>
      <c r="K54" s="267"/>
      <c r="L54" s="267"/>
    </row>
    <row r="55" spans="2:12" ht="19.5" customHeight="1">
      <c r="B55" s="260" t="s">
        <v>43</v>
      </c>
      <c r="C55" s="261"/>
      <c r="D55" s="292" t="s">
        <v>216</v>
      </c>
      <c r="E55" s="292"/>
      <c r="F55" s="292"/>
      <c r="G55" s="292"/>
      <c r="I55" s="267"/>
      <c r="J55" s="267"/>
      <c r="K55" s="267"/>
      <c r="L55" s="267"/>
    </row>
    <row r="56" spans="2:12" ht="19.5" customHeight="1">
      <c r="B56" s="260" t="s">
        <v>374</v>
      </c>
      <c r="C56" s="261"/>
      <c r="D56" s="246"/>
      <c r="E56" s="246"/>
      <c r="F56" s="246"/>
      <c r="G56" s="246"/>
      <c r="I56" s="267"/>
      <c r="J56" s="267"/>
      <c r="K56" s="267"/>
      <c r="L56" s="267"/>
    </row>
    <row r="57" spans="2:12" ht="39.75" customHeight="1">
      <c r="B57" s="260" t="s">
        <v>44</v>
      </c>
      <c r="C57" s="261"/>
      <c r="D57" s="246"/>
      <c r="E57" s="246"/>
      <c r="F57" s="246"/>
      <c r="G57" s="246"/>
      <c r="H57" s="267" t="s">
        <v>221</v>
      </c>
      <c r="I57" s="267"/>
      <c r="J57" s="267"/>
      <c r="K57" s="267"/>
      <c r="L57" s="267"/>
    </row>
    <row r="58" spans="2:12" ht="48" customHeight="1">
      <c r="B58" s="260" t="s">
        <v>45</v>
      </c>
      <c r="C58" s="261"/>
      <c r="D58" s="246"/>
      <c r="E58" s="246"/>
      <c r="F58" s="246"/>
      <c r="G58" s="246"/>
      <c r="H58" s="267" t="s">
        <v>371</v>
      </c>
      <c r="I58" s="267"/>
      <c r="J58" s="267"/>
      <c r="K58" s="267"/>
      <c r="L58" s="267"/>
    </row>
    <row r="59" spans="2:12" ht="19.5" customHeight="1">
      <c r="B59" s="260" t="s">
        <v>46</v>
      </c>
      <c r="C59" s="261"/>
      <c r="D59" s="246" t="s">
        <v>15</v>
      </c>
      <c r="E59" s="246"/>
      <c r="F59" s="246"/>
      <c r="G59" s="246"/>
      <c r="H59" s="267" t="s">
        <v>224</v>
      </c>
      <c r="I59" s="267"/>
      <c r="J59" s="267"/>
      <c r="K59" s="267"/>
      <c r="L59" s="267"/>
    </row>
    <row r="60" spans="8:12" ht="19.5" customHeight="1">
      <c r="H60" s="267"/>
      <c r="I60" s="267"/>
      <c r="J60" s="267"/>
      <c r="K60" s="267"/>
      <c r="L60" s="267"/>
    </row>
    <row r="61" ht="9" customHeight="1"/>
    <row r="62" spans="1:12" ht="19.5" customHeight="1">
      <c r="A62" s="9" t="s">
        <v>47</v>
      </c>
      <c r="B62" s="9"/>
      <c r="C62" s="9"/>
      <c r="D62" s="9"/>
      <c r="E62" s="9"/>
      <c r="F62" s="9"/>
      <c r="G62" s="9"/>
      <c r="H62" s="9"/>
      <c r="I62" s="9"/>
      <c r="J62" s="9"/>
      <c r="K62" s="9"/>
      <c r="L62" s="9"/>
    </row>
    <row r="63" ht="19.5" customHeight="1">
      <c r="A63" t="s">
        <v>234</v>
      </c>
    </row>
    <row r="64" ht="19.5" customHeight="1">
      <c r="B64" s="1" t="s">
        <v>0</v>
      </c>
    </row>
    <row r="65" spans="2:12" ht="38.25" customHeight="1">
      <c r="B65" s="260" t="s">
        <v>48</v>
      </c>
      <c r="C65" s="261"/>
      <c r="D65" s="246"/>
      <c r="E65" s="246"/>
      <c r="F65" s="246"/>
      <c r="G65" s="246"/>
      <c r="H65" s="248" t="s">
        <v>311</v>
      </c>
      <c r="I65" s="247"/>
      <c r="J65" s="247"/>
      <c r="K65" s="247"/>
      <c r="L65" s="247"/>
    </row>
    <row r="66" spans="2:12" ht="21" customHeight="1">
      <c r="B66" s="260" t="s">
        <v>49</v>
      </c>
      <c r="C66" s="261"/>
      <c r="D66" s="292" t="s">
        <v>217</v>
      </c>
      <c r="E66" s="292"/>
      <c r="F66" s="292"/>
      <c r="G66" s="292"/>
      <c r="I66" s="267" t="s">
        <v>372</v>
      </c>
      <c r="J66" s="267"/>
      <c r="K66" s="267"/>
      <c r="L66" s="267"/>
    </row>
    <row r="67" spans="2:12" ht="21" customHeight="1">
      <c r="B67" s="260" t="s">
        <v>50</v>
      </c>
      <c r="C67" s="261"/>
      <c r="D67" s="292" t="s">
        <v>216</v>
      </c>
      <c r="E67" s="292"/>
      <c r="F67" s="292"/>
      <c r="G67" s="292"/>
      <c r="I67" s="267"/>
      <c r="J67" s="267"/>
      <c r="K67" s="267"/>
      <c r="L67" s="267"/>
    </row>
    <row r="68" spans="2:12" ht="21" customHeight="1">
      <c r="B68" s="260" t="s">
        <v>51</v>
      </c>
      <c r="C68" s="261"/>
      <c r="D68" s="292" t="s">
        <v>216</v>
      </c>
      <c r="E68" s="292"/>
      <c r="F68" s="292"/>
      <c r="G68" s="292"/>
      <c r="I68" s="267"/>
      <c r="J68" s="267"/>
      <c r="K68" s="267"/>
      <c r="L68" s="267"/>
    </row>
    <row r="69" spans="2:12" ht="19.5" customHeight="1">
      <c r="B69" s="260" t="s">
        <v>46</v>
      </c>
      <c r="C69" s="261"/>
      <c r="D69" s="246" t="s">
        <v>15</v>
      </c>
      <c r="E69" s="246"/>
      <c r="F69" s="246"/>
      <c r="G69" s="246"/>
      <c r="H69" s="267" t="s">
        <v>223</v>
      </c>
      <c r="I69" s="267"/>
      <c r="J69" s="267"/>
      <c r="K69" s="267"/>
      <c r="L69" s="267"/>
    </row>
    <row r="70" spans="8:12" ht="19.5" customHeight="1">
      <c r="H70" s="267"/>
      <c r="I70" s="267"/>
      <c r="J70" s="267"/>
      <c r="K70" s="267"/>
      <c r="L70" s="267"/>
    </row>
    <row r="71" ht="9" customHeight="1"/>
    <row r="72" spans="1:13" ht="19.5" customHeight="1">
      <c r="A72" s="9" t="s">
        <v>52</v>
      </c>
      <c r="B72" s="9"/>
      <c r="C72" s="9"/>
      <c r="D72" s="9"/>
      <c r="E72" s="9"/>
      <c r="F72" s="9"/>
      <c r="G72" s="9"/>
      <c r="H72" s="9"/>
      <c r="I72" s="9"/>
      <c r="J72" s="9"/>
      <c r="K72" s="9"/>
      <c r="L72" s="9"/>
      <c r="M72" s="21"/>
    </row>
    <row r="73" ht="19.5" customHeight="1">
      <c r="A73" t="s">
        <v>233</v>
      </c>
    </row>
    <row r="74" ht="19.5" customHeight="1">
      <c r="B74" s="1" t="s">
        <v>0</v>
      </c>
    </row>
    <row r="75" spans="2:12" ht="20.25" customHeight="1">
      <c r="B75" s="260" t="s">
        <v>314</v>
      </c>
      <c r="C75" s="261"/>
      <c r="D75" s="246"/>
      <c r="E75" s="246"/>
      <c r="F75" s="246"/>
      <c r="G75" s="246"/>
      <c r="H75" s="248" t="s">
        <v>312</v>
      </c>
      <c r="I75" s="247"/>
      <c r="J75" s="247"/>
      <c r="K75" s="247"/>
      <c r="L75" s="247"/>
    </row>
    <row r="76" spans="2:12" ht="19.5" customHeight="1">
      <c r="B76" s="260" t="s">
        <v>49</v>
      </c>
      <c r="C76" s="261"/>
      <c r="D76" s="292" t="s">
        <v>217</v>
      </c>
      <c r="E76" s="292"/>
      <c r="F76" s="292"/>
      <c r="G76" s="292"/>
      <c r="H76" s="8"/>
      <c r="I76" s="267" t="s">
        <v>222</v>
      </c>
      <c r="J76" s="267"/>
      <c r="K76" s="267"/>
      <c r="L76" s="267"/>
    </row>
    <row r="77" spans="2:12" ht="19.5" customHeight="1">
      <c r="B77" s="260" t="s">
        <v>373</v>
      </c>
      <c r="C77" s="261"/>
      <c r="D77" s="246"/>
      <c r="E77" s="246"/>
      <c r="F77" s="246"/>
      <c r="G77" s="246"/>
      <c r="H77" s="8"/>
      <c r="I77" s="267"/>
      <c r="J77" s="267"/>
      <c r="K77" s="267"/>
      <c r="L77" s="267"/>
    </row>
    <row r="78" spans="2:12" ht="19.5" customHeight="1">
      <c r="B78" s="260" t="s">
        <v>53</v>
      </c>
      <c r="C78" s="261"/>
      <c r="D78" s="246"/>
      <c r="E78" s="246"/>
      <c r="F78" s="246"/>
      <c r="G78" s="246"/>
      <c r="H78" s="8"/>
      <c r="I78" s="267"/>
      <c r="J78" s="267"/>
      <c r="K78" s="267"/>
      <c r="L78" s="267"/>
    </row>
    <row r="79" spans="2:12" ht="19.5" customHeight="1">
      <c r="B79" s="260" t="s">
        <v>13</v>
      </c>
      <c r="C79" s="261"/>
      <c r="D79" s="246" t="s">
        <v>15</v>
      </c>
      <c r="E79" s="246"/>
      <c r="F79" s="246"/>
      <c r="G79" s="246"/>
      <c r="H79" s="267" t="s">
        <v>213</v>
      </c>
      <c r="I79" s="267"/>
      <c r="J79" s="267"/>
      <c r="K79" s="267"/>
      <c r="L79" s="267"/>
    </row>
    <row r="80" spans="8:12" ht="19.5" customHeight="1">
      <c r="H80" s="267"/>
      <c r="I80" s="267"/>
      <c r="J80" s="267"/>
      <c r="K80" s="267"/>
      <c r="L80" s="267"/>
    </row>
    <row r="81" ht="9" customHeight="1"/>
    <row r="82" spans="1:13" ht="19.5" customHeight="1">
      <c r="A82" s="9" t="s">
        <v>55</v>
      </c>
      <c r="B82" s="9"/>
      <c r="C82" s="9"/>
      <c r="D82" s="9"/>
      <c r="E82" s="9"/>
      <c r="F82" s="9"/>
      <c r="G82" s="9"/>
      <c r="H82" s="9"/>
      <c r="I82" s="9"/>
      <c r="J82" s="9"/>
      <c r="K82" s="9"/>
      <c r="L82" s="9"/>
      <c r="M82" s="21"/>
    </row>
    <row r="83" ht="19.5" customHeight="1">
      <c r="A83" t="s">
        <v>229</v>
      </c>
    </row>
    <row r="84" ht="19.5" customHeight="1">
      <c r="A84" t="s">
        <v>228</v>
      </c>
    </row>
    <row r="85" ht="19.5" customHeight="1">
      <c r="B85" s="1" t="s">
        <v>0</v>
      </c>
    </row>
    <row r="86" spans="2:12" ht="36" customHeight="1">
      <c r="B86" s="260" t="s">
        <v>56</v>
      </c>
      <c r="C86" s="261"/>
      <c r="D86" s="296"/>
      <c r="E86" s="296"/>
      <c r="F86" s="296"/>
      <c r="G86" s="296"/>
      <c r="H86" s="8"/>
      <c r="I86" s="267" t="s">
        <v>380</v>
      </c>
      <c r="J86" s="267"/>
      <c r="K86" s="267"/>
      <c r="L86" s="267"/>
    </row>
    <row r="87" spans="2:12" ht="36" customHeight="1">
      <c r="B87" s="260" t="s">
        <v>57</v>
      </c>
      <c r="C87" s="261"/>
      <c r="D87" s="296"/>
      <c r="E87" s="296"/>
      <c r="F87" s="296"/>
      <c r="G87" s="296"/>
      <c r="H87" s="8"/>
      <c r="I87" s="267"/>
      <c r="J87" s="267"/>
      <c r="K87" s="267"/>
      <c r="L87" s="267"/>
    </row>
    <row r="88" spans="2:12" ht="19.5" customHeight="1">
      <c r="B88" s="260" t="s">
        <v>58</v>
      </c>
      <c r="C88" s="261"/>
      <c r="D88" s="297"/>
      <c r="E88" s="297"/>
      <c r="F88" s="297"/>
      <c r="G88" s="297"/>
      <c r="H88" s="8"/>
      <c r="I88" s="267"/>
      <c r="J88" s="267"/>
      <c r="K88" s="267"/>
      <c r="L88" s="267"/>
    </row>
    <row r="89" spans="2:12" ht="19.5" customHeight="1">
      <c r="B89" s="260" t="s">
        <v>12</v>
      </c>
      <c r="C89" s="261"/>
      <c r="D89" s="296"/>
      <c r="E89" s="296"/>
      <c r="F89" s="296"/>
      <c r="G89" s="296"/>
      <c r="H89" s="8"/>
      <c r="I89" s="267"/>
      <c r="J89" s="267"/>
      <c r="K89" s="267"/>
      <c r="L89" s="267"/>
    </row>
    <row r="90" spans="2:12" ht="24.75" customHeight="1">
      <c r="B90" s="222" t="s">
        <v>59</v>
      </c>
      <c r="C90" s="222"/>
      <c r="D90" s="246"/>
      <c r="E90" s="246"/>
      <c r="F90" s="246"/>
      <c r="G90" s="246"/>
      <c r="I90" s="267" t="s">
        <v>381</v>
      </c>
      <c r="J90" s="267"/>
      <c r="K90" s="267"/>
      <c r="L90" s="267"/>
    </row>
    <row r="91" spans="2:12" ht="24.75" customHeight="1">
      <c r="B91" s="222"/>
      <c r="C91" s="222"/>
      <c r="D91" s="246"/>
      <c r="E91" s="246"/>
      <c r="F91" s="246"/>
      <c r="G91" s="246"/>
      <c r="I91" s="267"/>
      <c r="J91" s="267"/>
      <c r="K91" s="267"/>
      <c r="L91" s="267"/>
    </row>
    <row r="92" spans="2:12" ht="24.75" customHeight="1">
      <c r="B92" s="222" t="s">
        <v>60</v>
      </c>
      <c r="C92" s="222"/>
      <c r="D92" s="246"/>
      <c r="E92" s="246"/>
      <c r="F92" s="246"/>
      <c r="G92" s="246"/>
      <c r="I92" s="267"/>
      <c r="J92" s="267"/>
      <c r="K92" s="267"/>
      <c r="L92" s="267"/>
    </row>
    <row r="93" spans="2:12" ht="24.75" customHeight="1">
      <c r="B93" s="222"/>
      <c r="C93" s="222"/>
      <c r="D93" s="246"/>
      <c r="E93" s="246"/>
      <c r="F93" s="246"/>
      <c r="G93" s="246"/>
      <c r="I93" s="267"/>
      <c r="J93" s="267"/>
      <c r="K93" s="267"/>
      <c r="L93" s="267"/>
    </row>
    <row r="94" spans="2:12" ht="19.5" customHeight="1">
      <c r="B94" s="260" t="s">
        <v>13</v>
      </c>
      <c r="C94" s="261"/>
      <c r="D94" s="246" t="s">
        <v>299</v>
      </c>
      <c r="E94" s="246"/>
      <c r="F94" s="246"/>
      <c r="G94" s="246"/>
      <c r="H94" s="267" t="s">
        <v>213</v>
      </c>
      <c r="I94" s="267"/>
      <c r="J94" s="267"/>
      <c r="K94" s="267"/>
      <c r="L94" s="267"/>
    </row>
    <row r="95" spans="8:12" ht="19.5" customHeight="1">
      <c r="H95" s="267"/>
      <c r="I95" s="267"/>
      <c r="J95" s="267"/>
      <c r="K95" s="267"/>
      <c r="L95" s="267"/>
    </row>
    <row r="96" spans="8:12" ht="9" customHeight="1">
      <c r="H96" s="28"/>
      <c r="I96" s="28"/>
      <c r="J96" s="28"/>
      <c r="K96" s="28"/>
      <c r="L96" s="28"/>
    </row>
    <row r="97" spans="1:13" ht="19.5" customHeight="1">
      <c r="A97" s="9" t="s">
        <v>61</v>
      </c>
      <c r="B97" s="9"/>
      <c r="C97" s="9"/>
      <c r="D97" s="9"/>
      <c r="E97" s="9"/>
      <c r="F97" s="9"/>
      <c r="G97" s="9"/>
      <c r="H97" s="9"/>
      <c r="I97" s="9"/>
      <c r="J97" s="9"/>
      <c r="K97" s="9"/>
      <c r="L97" s="9"/>
      <c r="M97" s="21"/>
    </row>
    <row r="98" ht="19.5" customHeight="1">
      <c r="A98" t="s">
        <v>230</v>
      </c>
    </row>
    <row r="99" ht="19.5" customHeight="1">
      <c r="A99" t="s">
        <v>231</v>
      </c>
    </row>
    <row r="100" ht="19.5" customHeight="1">
      <c r="A100" t="s">
        <v>232</v>
      </c>
    </row>
    <row r="101" ht="19.5" customHeight="1">
      <c r="B101" s="1" t="s">
        <v>0</v>
      </c>
    </row>
    <row r="102" spans="2:12" ht="30.75" customHeight="1">
      <c r="B102" s="260" t="s">
        <v>56</v>
      </c>
      <c r="C102" s="261"/>
      <c r="D102" s="246"/>
      <c r="E102" s="246"/>
      <c r="F102" s="246"/>
      <c r="G102" s="246"/>
      <c r="H102" s="248" t="s">
        <v>375</v>
      </c>
      <c r="I102" s="267"/>
      <c r="J102" s="267"/>
      <c r="K102" s="267"/>
      <c r="L102" s="267"/>
    </row>
    <row r="103" spans="2:12" ht="30.75" customHeight="1">
      <c r="B103" s="260" t="s">
        <v>57</v>
      </c>
      <c r="C103" s="261"/>
      <c r="D103" s="246"/>
      <c r="E103" s="246"/>
      <c r="F103" s="246"/>
      <c r="G103" s="246"/>
      <c r="H103" s="248" t="s">
        <v>376</v>
      </c>
      <c r="I103" s="267"/>
      <c r="J103" s="267"/>
      <c r="K103" s="267"/>
      <c r="L103" s="267"/>
    </row>
    <row r="104" spans="2:12" ht="19.5" customHeight="1">
      <c r="B104" s="260" t="s">
        <v>58</v>
      </c>
      <c r="C104" s="261"/>
      <c r="D104" s="298"/>
      <c r="E104" s="298"/>
      <c r="F104" s="298"/>
      <c r="G104" s="298"/>
      <c r="H104" s="248" t="s">
        <v>377</v>
      </c>
      <c r="I104" s="267"/>
      <c r="J104" s="267"/>
      <c r="K104" s="267"/>
      <c r="L104" s="267"/>
    </row>
    <row r="105" spans="2:12" ht="19.5" customHeight="1">
      <c r="B105" s="260" t="s">
        <v>12</v>
      </c>
      <c r="C105" s="261"/>
      <c r="D105" s="246"/>
      <c r="E105" s="246"/>
      <c r="F105" s="246"/>
      <c r="G105" s="246"/>
      <c r="H105" s="248" t="s">
        <v>378</v>
      </c>
      <c r="I105" s="267"/>
      <c r="J105" s="267"/>
      <c r="K105" s="267"/>
      <c r="L105" s="267"/>
    </row>
    <row r="106" spans="2:12" ht="24.75" customHeight="1">
      <c r="B106" s="222" t="s">
        <v>59</v>
      </c>
      <c r="C106" s="222"/>
      <c r="D106" s="246"/>
      <c r="E106" s="246"/>
      <c r="F106" s="246"/>
      <c r="G106" s="246"/>
      <c r="H106" s="246"/>
      <c r="I106" s="248" t="s">
        <v>379</v>
      </c>
      <c r="J106" s="267"/>
      <c r="K106" s="267"/>
      <c r="L106" s="267"/>
    </row>
    <row r="107" spans="2:12" ht="24.75" customHeight="1">
      <c r="B107" s="222"/>
      <c r="C107" s="222"/>
      <c r="D107" s="246"/>
      <c r="E107" s="246"/>
      <c r="F107" s="246"/>
      <c r="G107" s="246"/>
      <c r="H107" s="246"/>
      <c r="I107" s="248"/>
      <c r="J107" s="267"/>
      <c r="K107" s="267"/>
      <c r="L107" s="267"/>
    </row>
    <row r="108" spans="2:12" ht="19.5" customHeight="1">
      <c r="B108" s="260" t="s">
        <v>13</v>
      </c>
      <c r="C108" s="261"/>
      <c r="D108" s="246" t="s">
        <v>299</v>
      </c>
      <c r="E108" s="246"/>
      <c r="F108" s="246"/>
      <c r="G108" s="246"/>
      <c r="H108" s="267" t="s">
        <v>219</v>
      </c>
      <c r="I108" s="267"/>
      <c r="J108" s="267"/>
      <c r="K108" s="267"/>
      <c r="L108" s="267"/>
    </row>
    <row r="109" spans="2:12" ht="19.5" customHeight="1">
      <c r="B109" s="13"/>
      <c r="C109" s="13"/>
      <c r="D109" s="14"/>
      <c r="E109" s="14"/>
      <c r="H109" s="267"/>
      <c r="I109" s="267"/>
      <c r="J109" s="267"/>
      <c r="K109" s="267"/>
      <c r="L109" s="267"/>
    </row>
    <row r="110" spans="2:12" ht="9" customHeight="1">
      <c r="B110" s="13"/>
      <c r="C110" s="13"/>
      <c r="D110" s="14"/>
      <c r="E110" s="14"/>
      <c r="H110" s="28"/>
      <c r="I110" s="28"/>
      <c r="J110" s="28"/>
      <c r="K110" s="28"/>
      <c r="L110" s="28"/>
    </row>
    <row r="111" spans="1:13" ht="19.5" customHeight="1">
      <c r="A111" s="9" t="s">
        <v>54</v>
      </c>
      <c r="B111" s="9"/>
      <c r="C111" s="9"/>
      <c r="D111" s="9"/>
      <c r="E111" s="9"/>
      <c r="F111" s="9"/>
      <c r="G111" s="9"/>
      <c r="H111" s="9"/>
      <c r="I111" s="9"/>
      <c r="J111" s="9"/>
      <c r="K111" s="9"/>
      <c r="L111" s="9"/>
      <c r="M111" s="21"/>
    </row>
    <row r="112" ht="19.5" customHeight="1">
      <c r="A112" t="s">
        <v>242</v>
      </c>
    </row>
    <row r="113" ht="19.5" customHeight="1">
      <c r="B113" s="1" t="s">
        <v>0</v>
      </c>
    </row>
    <row r="114" spans="2:8" ht="19.5" customHeight="1">
      <c r="B114" s="260" t="s">
        <v>313</v>
      </c>
      <c r="C114" s="261"/>
      <c r="D114" s="246"/>
      <c r="E114" s="246"/>
      <c r="F114" s="246"/>
      <c r="G114" s="246"/>
      <c r="H114" t="s">
        <v>225</v>
      </c>
    </row>
    <row r="115" spans="2:12" ht="19.5" customHeight="1">
      <c r="B115" s="260" t="s">
        <v>42</v>
      </c>
      <c r="C115" s="261"/>
      <c r="D115" s="246"/>
      <c r="E115" s="246"/>
      <c r="F115" s="246"/>
      <c r="G115" s="246"/>
      <c r="I115" s="267" t="s">
        <v>226</v>
      </c>
      <c r="J115" s="267"/>
      <c r="K115" s="267"/>
      <c r="L115" s="267"/>
    </row>
    <row r="116" spans="2:12" ht="19.5" customHeight="1">
      <c r="B116" s="260" t="s">
        <v>43</v>
      </c>
      <c r="C116" s="261"/>
      <c r="D116" s="246"/>
      <c r="E116" s="246"/>
      <c r="F116" s="246"/>
      <c r="G116" s="246"/>
      <c r="I116" s="267"/>
      <c r="J116" s="267"/>
      <c r="K116" s="267"/>
      <c r="L116" s="267"/>
    </row>
    <row r="117" spans="2:12" ht="19.5" customHeight="1">
      <c r="B117" s="260" t="s">
        <v>50</v>
      </c>
      <c r="C117" s="261"/>
      <c r="D117" s="246"/>
      <c r="E117" s="246"/>
      <c r="F117" s="246"/>
      <c r="G117" s="246"/>
      <c r="I117" s="267"/>
      <c r="J117" s="267"/>
      <c r="K117" s="267"/>
      <c r="L117" s="267"/>
    </row>
    <row r="118" spans="2:12" ht="19.5" customHeight="1">
      <c r="B118" s="260" t="s">
        <v>374</v>
      </c>
      <c r="C118" s="261"/>
      <c r="D118" s="246"/>
      <c r="E118" s="246"/>
      <c r="F118" s="246"/>
      <c r="G118" s="246"/>
      <c r="I118" s="267"/>
      <c r="J118" s="267"/>
      <c r="K118" s="267"/>
      <c r="L118" s="267"/>
    </row>
    <row r="119" spans="2:12" ht="19.5" customHeight="1">
      <c r="B119" s="260" t="s">
        <v>13</v>
      </c>
      <c r="C119" s="261"/>
      <c r="D119" s="246" t="s">
        <v>15</v>
      </c>
      <c r="E119" s="246"/>
      <c r="F119" s="246"/>
      <c r="G119" s="246"/>
      <c r="H119" s="267" t="s">
        <v>213</v>
      </c>
      <c r="I119" s="267"/>
      <c r="J119" s="267"/>
      <c r="K119" s="267"/>
      <c r="L119" s="267"/>
    </row>
    <row r="120" spans="8:12" ht="19.5" customHeight="1">
      <c r="H120" s="267"/>
      <c r="I120" s="267"/>
      <c r="J120" s="267"/>
      <c r="K120" s="267"/>
      <c r="L120" s="267"/>
    </row>
    <row r="121" ht="9" customHeight="1"/>
    <row r="122" spans="1:12" ht="19.5" customHeight="1">
      <c r="A122" s="9" t="s">
        <v>62</v>
      </c>
      <c r="B122" s="10"/>
      <c r="C122" s="10"/>
      <c r="D122" s="10"/>
      <c r="E122" s="10"/>
      <c r="F122" s="10"/>
      <c r="G122" s="10"/>
      <c r="H122" s="10"/>
      <c r="I122" s="10"/>
      <c r="J122" s="10"/>
      <c r="K122" s="10"/>
      <c r="L122" s="10"/>
    </row>
    <row r="123" ht="19.5" customHeight="1">
      <c r="A123" t="s">
        <v>243</v>
      </c>
    </row>
    <row r="124" ht="19.5" customHeight="1">
      <c r="B124" s="1" t="s">
        <v>265</v>
      </c>
    </row>
    <row r="125" spans="2:12" ht="19.5" customHeight="1">
      <c r="B125" s="222" t="s">
        <v>63</v>
      </c>
      <c r="C125" s="222"/>
      <c r="D125" s="223"/>
      <c r="E125" s="223"/>
      <c r="F125" s="223"/>
      <c r="G125" s="223"/>
      <c r="H125" s="8"/>
      <c r="I125" s="267" t="s">
        <v>227</v>
      </c>
      <c r="J125" s="267"/>
      <c r="K125" s="267"/>
      <c r="L125" s="267"/>
    </row>
    <row r="126" spans="2:12" ht="19.5" customHeight="1">
      <c r="B126" s="222" t="s">
        <v>64</v>
      </c>
      <c r="C126" s="222"/>
      <c r="D126" s="223"/>
      <c r="E126" s="223"/>
      <c r="F126" s="223"/>
      <c r="G126" s="223"/>
      <c r="H126" s="8"/>
      <c r="I126" s="267"/>
      <c r="J126" s="267"/>
      <c r="K126" s="267"/>
      <c r="L126" s="267"/>
    </row>
    <row r="127" spans="2:12" ht="19.5" customHeight="1">
      <c r="B127" s="268"/>
      <c r="C127" s="268"/>
      <c r="D127" s="223"/>
      <c r="E127" s="223"/>
      <c r="F127" s="223"/>
      <c r="G127" s="223"/>
      <c r="H127" s="8"/>
      <c r="I127" s="267"/>
      <c r="J127" s="267"/>
      <c r="K127" s="267"/>
      <c r="L127" s="267"/>
    </row>
    <row r="128" spans="2:9" ht="14.25" customHeight="1">
      <c r="B128" s="222" t="s">
        <v>14</v>
      </c>
      <c r="C128" s="222"/>
      <c r="D128" s="223"/>
      <c r="E128" s="223"/>
      <c r="F128" s="223"/>
      <c r="G128" s="223"/>
      <c r="H128" s="223"/>
      <c r="I128" s="223"/>
    </row>
    <row r="129" spans="2:9" ht="14.25" customHeight="1">
      <c r="B129" s="222"/>
      <c r="C129" s="222"/>
      <c r="D129" s="223"/>
      <c r="E129" s="223"/>
      <c r="F129" s="223"/>
      <c r="G129" s="223"/>
      <c r="H129" s="223"/>
      <c r="I129" s="223"/>
    </row>
  </sheetData>
  <sheetProtection/>
  <mergeCells count="165">
    <mergeCell ref="B43:C43"/>
    <mergeCell ref="B39:C39"/>
    <mergeCell ref="D10:G10"/>
    <mergeCell ref="B27:C27"/>
    <mergeCell ref="G8:L9"/>
    <mergeCell ref="I14:L14"/>
    <mergeCell ref="B40:C40"/>
    <mergeCell ref="H43:L44"/>
    <mergeCell ref="B12:C12"/>
    <mergeCell ref="B11:C11"/>
    <mergeCell ref="B89:C89"/>
    <mergeCell ref="B88:C88"/>
    <mergeCell ref="B87:C87"/>
    <mergeCell ref="H50:L51"/>
    <mergeCell ref="H52:L53"/>
    <mergeCell ref="B79:C79"/>
    <mergeCell ref="B86:C86"/>
    <mergeCell ref="B65:C65"/>
    <mergeCell ref="D50:E50"/>
    <mergeCell ref="D53:E53"/>
    <mergeCell ref="B42:C42"/>
    <mergeCell ref="B41:C41"/>
    <mergeCell ref="D43:G43"/>
    <mergeCell ref="D42:G42"/>
    <mergeCell ref="J2:L2"/>
    <mergeCell ref="H2:I2"/>
    <mergeCell ref="B8:C9"/>
    <mergeCell ref="D14:H14"/>
    <mergeCell ref="B31:C31"/>
    <mergeCell ref="B28:C28"/>
    <mergeCell ref="D103:G103"/>
    <mergeCell ref="D104:G104"/>
    <mergeCell ref="D105:G105"/>
    <mergeCell ref="D52:E52"/>
    <mergeCell ref="D51:E51"/>
    <mergeCell ref="B50:C51"/>
    <mergeCell ref="B52:C53"/>
    <mergeCell ref="B94:C94"/>
    <mergeCell ref="B92:C93"/>
    <mergeCell ref="B90:C91"/>
    <mergeCell ref="B102:C102"/>
    <mergeCell ref="B106:C107"/>
    <mergeCell ref="D106:H107"/>
    <mergeCell ref="B119:C119"/>
    <mergeCell ref="B118:C118"/>
    <mergeCell ref="D90:G91"/>
    <mergeCell ref="D92:G93"/>
    <mergeCell ref="B117:C117"/>
    <mergeCell ref="B116:C116"/>
    <mergeCell ref="B115:C115"/>
    <mergeCell ref="B68:C68"/>
    <mergeCell ref="B67:C67"/>
    <mergeCell ref="B66:C66"/>
    <mergeCell ref="B75:C75"/>
    <mergeCell ref="B69:C69"/>
    <mergeCell ref="D79:G79"/>
    <mergeCell ref="B78:C78"/>
    <mergeCell ref="B77:C77"/>
    <mergeCell ref="B76:C76"/>
    <mergeCell ref="B128:C129"/>
    <mergeCell ref="D128:I129"/>
    <mergeCell ref="B54:C54"/>
    <mergeCell ref="I90:L93"/>
    <mergeCell ref="I106:L107"/>
    <mergeCell ref="B59:C59"/>
    <mergeCell ref="B58:C58"/>
    <mergeCell ref="B57:C57"/>
    <mergeCell ref="B56:C56"/>
    <mergeCell ref="B55:C55"/>
    <mergeCell ref="B126:C127"/>
    <mergeCell ref="B108:C108"/>
    <mergeCell ref="B105:C105"/>
    <mergeCell ref="B104:C104"/>
    <mergeCell ref="B103:C103"/>
    <mergeCell ref="I86:L89"/>
    <mergeCell ref="D86:G86"/>
    <mergeCell ref="B125:C125"/>
    <mergeCell ref="D94:G94"/>
    <mergeCell ref="B114:C114"/>
    <mergeCell ref="D87:G87"/>
    <mergeCell ref="D88:G88"/>
    <mergeCell ref="D89:G89"/>
    <mergeCell ref="I66:L68"/>
    <mergeCell ref="D65:G65"/>
    <mergeCell ref="D66:G66"/>
    <mergeCell ref="D67:G67"/>
    <mergeCell ref="H79:L80"/>
    <mergeCell ref="H69:L70"/>
    <mergeCell ref="D69:G69"/>
    <mergeCell ref="D55:G55"/>
    <mergeCell ref="D56:G56"/>
    <mergeCell ref="I54:L56"/>
    <mergeCell ref="H57:L57"/>
    <mergeCell ref="D57:G57"/>
    <mergeCell ref="H58:L58"/>
    <mergeCell ref="D58:G58"/>
    <mergeCell ref="D13:G13"/>
    <mergeCell ref="D27:G27"/>
    <mergeCell ref="D28:G28"/>
    <mergeCell ref="D29:G29"/>
    <mergeCell ref="H31:L31"/>
    <mergeCell ref="H65:L65"/>
    <mergeCell ref="H59:L60"/>
    <mergeCell ref="D59:G59"/>
    <mergeCell ref="D15:G15"/>
    <mergeCell ref="D54:G54"/>
    <mergeCell ref="D31:G31"/>
    <mergeCell ref="D33:G33"/>
    <mergeCell ref="H33:L34"/>
    <mergeCell ref="D39:G39"/>
    <mergeCell ref="D40:G40"/>
    <mergeCell ref="D41:G41"/>
    <mergeCell ref="A37:L37"/>
    <mergeCell ref="H39:L39"/>
    <mergeCell ref="B33:C33"/>
    <mergeCell ref="B10:C10"/>
    <mergeCell ref="B15:C15"/>
    <mergeCell ref="B14:C14"/>
    <mergeCell ref="B13:C13"/>
    <mergeCell ref="B29:C29"/>
    <mergeCell ref="D102:G102"/>
    <mergeCell ref="B21:C21"/>
    <mergeCell ref="B20:C20"/>
    <mergeCell ref="D11:G11"/>
    <mergeCell ref="D12:G12"/>
    <mergeCell ref="D114:G114"/>
    <mergeCell ref="H108:L109"/>
    <mergeCell ref="D108:G108"/>
    <mergeCell ref="I125:L127"/>
    <mergeCell ref="D125:G125"/>
    <mergeCell ref="D126:G127"/>
    <mergeCell ref="I115:L118"/>
    <mergeCell ref="H119:L120"/>
    <mergeCell ref="D119:G119"/>
    <mergeCell ref="D118:G118"/>
    <mergeCell ref="D117:G117"/>
    <mergeCell ref="D116:G116"/>
    <mergeCell ref="D115:G115"/>
    <mergeCell ref="D68:G68"/>
    <mergeCell ref="I76:L78"/>
    <mergeCell ref="D75:G75"/>
    <mergeCell ref="D76:G76"/>
    <mergeCell ref="D77:G77"/>
    <mergeCell ref="D78:G78"/>
    <mergeCell ref="H75:L75"/>
    <mergeCell ref="H11:L11"/>
    <mergeCell ref="H10:L10"/>
    <mergeCell ref="D20:H20"/>
    <mergeCell ref="D21:H21"/>
    <mergeCell ref="H28:L28"/>
    <mergeCell ref="H42:L42"/>
    <mergeCell ref="H41:L41"/>
    <mergeCell ref="H40:L40"/>
    <mergeCell ref="H27:L27"/>
    <mergeCell ref="I21:L21"/>
    <mergeCell ref="H105:L105"/>
    <mergeCell ref="H104:L104"/>
    <mergeCell ref="H103:L103"/>
    <mergeCell ref="H102:L102"/>
    <mergeCell ref="H13:L13"/>
    <mergeCell ref="H12:L12"/>
    <mergeCell ref="I20:L20"/>
    <mergeCell ref="H15:L16"/>
    <mergeCell ref="H94:L95"/>
    <mergeCell ref="H29:L29"/>
  </mergeCells>
  <dataValidations count="2">
    <dataValidation type="list" allowBlank="1" showInputMessage="1" showErrorMessage="1" sqref="E8:E9 F50:F53">
      <formula1>$T$5</formula1>
    </dataValidation>
    <dataValidation type="list" allowBlank="1" showInputMessage="1" showErrorMessage="1" sqref="D15:G15 D33:G33 D43:G43 D59:G59 D69:G69 D79:G79 D94:G94 D108:G108 D119:G119">
      <formula1>$T$6:$T$7</formula1>
    </dataValidation>
  </dataValidations>
  <printOptions/>
  <pageMargins left="0.7" right="0.7" top="0.75" bottom="0.75" header="0.3" footer="0.3"/>
  <pageSetup fitToHeight="0" fitToWidth="1" horizontalDpi="600" verticalDpi="600" orientation="portrait" paperSize="9" scale="76" r:id="rId2"/>
  <rowBreaks count="2" manualBreakCount="2">
    <brk id="35" max="11" man="1"/>
    <brk id="81" max="11" man="1"/>
  </rowBreaks>
  <drawing r:id="rId1"/>
</worksheet>
</file>

<file path=xl/worksheets/sheet6.xml><?xml version="1.0" encoding="utf-8"?>
<worksheet xmlns="http://schemas.openxmlformats.org/spreadsheetml/2006/main" xmlns:r="http://schemas.openxmlformats.org/officeDocument/2006/relationships">
  <dimension ref="A1:T24"/>
  <sheetViews>
    <sheetView view="pageBreakPreview" zoomScale="115" zoomScaleNormal="115" zoomScaleSheetLayoutView="115" zoomScalePageLayoutView="0" workbookViewId="0" topLeftCell="A13">
      <selection activeCell="G17" sqref="G17"/>
    </sheetView>
  </sheetViews>
  <sheetFormatPr defaultColWidth="8.796875" defaultRowHeight="14.25"/>
  <cols>
    <col min="1" max="1" width="3.59765625" style="0" customWidth="1"/>
    <col min="2" max="2" width="27" style="0" customWidth="1"/>
    <col min="5" max="5" width="10.19921875" style="0" customWidth="1"/>
  </cols>
  <sheetData>
    <row r="1" spans="1:12" ht="39.75" customHeight="1">
      <c r="A1" s="31" t="s">
        <v>173</v>
      </c>
      <c r="B1" s="9"/>
      <c r="C1" s="9"/>
      <c r="D1" s="9"/>
      <c r="E1" s="9"/>
      <c r="F1" s="9"/>
      <c r="G1" s="9"/>
      <c r="H1" s="9"/>
      <c r="I1" s="9"/>
      <c r="J1" s="9"/>
      <c r="K1" s="9"/>
      <c r="L1" s="9"/>
    </row>
    <row r="2" spans="1:12" ht="30" customHeight="1">
      <c r="A2" s="36"/>
      <c r="B2" s="21"/>
      <c r="C2" s="21"/>
      <c r="D2" s="21"/>
      <c r="E2" s="21"/>
      <c r="F2" s="21"/>
      <c r="G2" s="21"/>
      <c r="H2" s="214" t="s">
        <v>269</v>
      </c>
      <c r="I2" s="214"/>
      <c r="J2" s="214">
        <f>'5－10－1会社別見積書一覧'!H11</f>
        <v>0</v>
      </c>
      <c r="K2" s="214"/>
      <c r="L2" s="214"/>
    </row>
    <row r="3" spans="1:20" ht="19.5" customHeight="1">
      <c r="A3" s="247" t="s">
        <v>247</v>
      </c>
      <c r="B3" s="247"/>
      <c r="C3" s="247"/>
      <c r="D3" s="247"/>
      <c r="E3" s="247"/>
      <c r="F3" s="247"/>
      <c r="G3" s="247"/>
      <c r="H3" s="247"/>
      <c r="I3" s="247"/>
      <c r="J3" s="247"/>
      <c r="K3" s="247"/>
      <c r="L3" s="247"/>
      <c r="T3" t="s">
        <v>145</v>
      </c>
    </row>
    <row r="4" spans="2:20" ht="28.5" customHeight="1">
      <c r="B4" s="222" t="s">
        <v>143</v>
      </c>
      <c r="C4" s="222"/>
      <c r="D4" s="222"/>
      <c r="E4" s="222"/>
      <c r="F4" s="222"/>
      <c r="G4" s="12"/>
      <c r="H4" s="248" t="s">
        <v>147</v>
      </c>
      <c r="I4" s="267"/>
      <c r="J4" s="267"/>
      <c r="K4" s="267"/>
      <c r="L4" s="267"/>
      <c r="T4" t="s">
        <v>299</v>
      </c>
    </row>
    <row r="5" spans="2:20" ht="28.5" customHeight="1">
      <c r="B5" s="222" t="s">
        <v>144</v>
      </c>
      <c r="C5" s="222"/>
      <c r="D5" s="222"/>
      <c r="E5" s="222"/>
      <c r="F5" s="222"/>
      <c r="G5" s="12"/>
      <c r="H5" s="248"/>
      <c r="I5" s="267"/>
      <c r="J5" s="267"/>
      <c r="K5" s="267"/>
      <c r="L5" s="267"/>
      <c r="T5" t="s">
        <v>300</v>
      </c>
    </row>
    <row r="6" ht="19.5" customHeight="1"/>
    <row r="7" spans="1:12" ht="19.5" customHeight="1">
      <c r="A7" s="9" t="s">
        <v>66</v>
      </c>
      <c r="B7" s="9"/>
      <c r="C7" s="9"/>
      <c r="D7" s="9"/>
      <c r="E7" s="9"/>
      <c r="F7" s="9"/>
      <c r="G7" s="9"/>
      <c r="H7" s="9"/>
      <c r="I7" s="9"/>
      <c r="J7" s="9"/>
      <c r="K7" s="9"/>
      <c r="L7" s="9"/>
    </row>
    <row r="8" ht="19.5" customHeight="1">
      <c r="A8" t="s">
        <v>248</v>
      </c>
    </row>
    <row r="9" spans="1:12" ht="37.5" customHeight="1">
      <c r="A9" s="267" t="s">
        <v>249</v>
      </c>
      <c r="B9" s="267"/>
      <c r="C9" s="267"/>
      <c r="D9" s="267"/>
      <c r="E9" s="267"/>
      <c r="F9" s="267"/>
      <c r="G9" s="267"/>
      <c r="H9" s="267"/>
      <c r="I9" s="267"/>
      <c r="J9" s="267"/>
      <c r="K9" s="267"/>
      <c r="L9" s="267"/>
    </row>
    <row r="10" ht="19.5" customHeight="1">
      <c r="B10" s="1" t="s">
        <v>0</v>
      </c>
    </row>
    <row r="11" spans="2:12" ht="37.5" customHeight="1">
      <c r="B11" s="222" t="s">
        <v>316</v>
      </c>
      <c r="C11" s="222"/>
      <c r="D11" s="223"/>
      <c r="E11" s="223"/>
      <c r="F11" s="223"/>
      <c r="G11" s="223"/>
      <c r="H11" s="248" t="s">
        <v>315</v>
      </c>
      <c r="I11" s="267"/>
      <c r="J11" s="267"/>
      <c r="K11" s="267"/>
      <c r="L11" s="267"/>
    </row>
    <row r="12" spans="2:12" ht="72.75" customHeight="1">
      <c r="B12" s="222" t="s">
        <v>67</v>
      </c>
      <c r="C12" s="222"/>
      <c r="D12" s="223"/>
      <c r="E12" s="223"/>
      <c r="F12" s="223"/>
      <c r="G12" s="223"/>
      <c r="H12" s="248" t="s">
        <v>382</v>
      </c>
      <c r="I12" s="267"/>
      <c r="J12" s="267"/>
      <c r="K12" s="267"/>
      <c r="L12" s="267"/>
    </row>
    <row r="13" spans="2:12" ht="24.75" customHeight="1">
      <c r="B13" s="222" t="s">
        <v>156</v>
      </c>
      <c r="C13" s="222"/>
      <c r="D13" s="281" t="s">
        <v>158</v>
      </c>
      <c r="E13" s="281"/>
      <c r="F13" s="281"/>
      <c r="G13" s="281"/>
      <c r="H13" s="8"/>
      <c r="I13" s="267" t="s">
        <v>317</v>
      </c>
      <c r="J13" s="267"/>
      <c r="K13" s="267"/>
      <c r="L13" s="267"/>
    </row>
    <row r="14" spans="2:12" ht="24.75" customHeight="1">
      <c r="B14" s="222" t="s">
        <v>157</v>
      </c>
      <c r="C14" s="222"/>
      <c r="D14" s="281" t="s">
        <v>158</v>
      </c>
      <c r="E14" s="281"/>
      <c r="F14" s="281"/>
      <c r="G14" s="281"/>
      <c r="H14" s="8"/>
      <c r="I14" s="267"/>
      <c r="J14" s="267"/>
      <c r="K14" s="267"/>
      <c r="L14" s="267"/>
    </row>
    <row r="15" spans="2:12" ht="24.75" customHeight="1">
      <c r="B15" s="222" t="s">
        <v>383</v>
      </c>
      <c r="C15" s="222"/>
      <c r="D15" s="281" t="s">
        <v>135</v>
      </c>
      <c r="E15" s="281"/>
      <c r="F15" s="281"/>
      <c r="G15" s="281"/>
      <c r="H15" s="8"/>
      <c r="I15" s="267"/>
      <c r="J15" s="267"/>
      <c r="K15" s="267"/>
      <c r="L15" s="267"/>
    </row>
    <row r="16" spans="2:12" ht="24.75" customHeight="1">
      <c r="B16" s="222" t="s">
        <v>12</v>
      </c>
      <c r="C16" s="222"/>
      <c r="D16" s="223"/>
      <c r="E16" s="223"/>
      <c r="F16" s="223"/>
      <c r="G16" s="223"/>
      <c r="H16" s="8"/>
      <c r="I16" s="267"/>
      <c r="J16" s="267"/>
      <c r="K16" s="267"/>
      <c r="L16" s="267"/>
    </row>
    <row r="17" spans="2:12" ht="19.5" customHeight="1">
      <c r="B17" s="307" t="s">
        <v>68</v>
      </c>
      <c r="C17" s="307"/>
      <c r="D17" s="260" t="s">
        <v>69</v>
      </c>
      <c r="E17" s="203"/>
      <c r="F17" s="261"/>
      <c r="G17" s="16"/>
      <c r="I17" s="267" t="s">
        <v>246</v>
      </c>
      <c r="J17" s="267"/>
      <c r="K17" s="267"/>
      <c r="L17" s="267"/>
    </row>
    <row r="18" spans="2:12" ht="19.5" customHeight="1">
      <c r="B18" s="307"/>
      <c r="C18" s="307"/>
      <c r="D18" s="260" t="s">
        <v>70</v>
      </c>
      <c r="E18" s="303"/>
      <c r="F18" s="304"/>
      <c r="G18" s="12"/>
      <c r="I18" s="267"/>
      <c r="J18" s="267"/>
      <c r="K18" s="267"/>
      <c r="L18" s="267"/>
    </row>
    <row r="19" spans="2:12" ht="19.5" customHeight="1">
      <c r="B19" s="308"/>
      <c r="C19" s="308"/>
      <c r="D19" s="299" t="s">
        <v>71</v>
      </c>
      <c r="E19" s="305"/>
      <c r="F19" s="300"/>
      <c r="G19" s="15"/>
      <c r="I19" s="267"/>
      <c r="J19" s="267"/>
      <c r="K19" s="267"/>
      <c r="L19" s="267"/>
    </row>
    <row r="20" spans="2:9" ht="30" customHeight="1">
      <c r="B20" s="222" t="s">
        <v>72</v>
      </c>
      <c r="C20" s="222"/>
      <c r="D20" s="223"/>
      <c r="E20" s="223"/>
      <c r="F20" s="223"/>
      <c r="G20" s="223"/>
      <c r="H20" s="223"/>
      <c r="I20" s="223"/>
    </row>
    <row r="21" spans="2:9" ht="30" customHeight="1">
      <c r="B21" s="222"/>
      <c r="C21" s="222"/>
      <c r="D21" s="223"/>
      <c r="E21" s="223"/>
      <c r="F21" s="223"/>
      <c r="G21" s="223"/>
      <c r="H21" s="223"/>
      <c r="I21" s="223"/>
    </row>
    <row r="22" spans="2:12" ht="39" customHeight="1">
      <c r="B22" s="309" t="s">
        <v>13</v>
      </c>
      <c r="C22" s="309"/>
      <c r="D22" s="306" t="s">
        <v>146</v>
      </c>
      <c r="E22" s="306"/>
      <c r="F22" s="306"/>
      <c r="G22" s="306"/>
      <c r="H22" s="248" t="s">
        <v>213</v>
      </c>
      <c r="I22" s="267"/>
      <c r="J22" s="267"/>
      <c r="K22" s="267"/>
      <c r="L22" s="267"/>
    </row>
    <row r="23" spans="2:10" ht="36.75" customHeight="1">
      <c r="B23" s="222" t="s">
        <v>14</v>
      </c>
      <c r="C23" s="222"/>
      <c r="D23" s="223"/>
      <c r="E23" s="223"/>
      <c r="F23" s="223"/>
      <c r="G23" s="223"/>
      <c r="H23" s="223"/>
      <c r="I23" s="223"/>
      <c r="J23" s="223"/>
    </row>
    <row r="24" spans="2:10" ht="36.75" customHeight="1">
      <c r="B24" s="222"/>
      <c r="C24" s="222"/>
      <c r="D24" s="223"/>
      <c r="E24" s="223"/>
      <c r="F24" s="223"/>
      <c r="G24" s="223"/>
      <c r="H24" s="223"/>
      <c r="I24" s="223"/>
      <c r="J24" s="223"/>
    </row>
  </sheetData>
  <sheetProtection/>
  <mergeCells count="34">
    <mergeCell ref="D16:G16"/>
    <mergeCell ref="J2:L2"/>
    <mergeCell ref="H2:I2"/>
    <mergeCell ref="A3:L3"/>
    <mergeCell ref="D14:G14"/>
    <mergeCell ref="D13:G13"/>
    <mergeCell ref="D12:G12"/>
    <mergeCell ref="H12:L12"/>
    <mergeCell ref="I13:L16"/>
    <mergeCell ref="H11:L11"/>
    <mergeCell ref="B14:C14"/>
    <mergeCell ref="B13:C13"/>
    <mergeCell ref="B12:C12"/>
    <mergeCell ref="B11:C11"/>
    <mergeCell ref="D15:G15"/>
    <mergeCell ref="D11:G11"/>
    <mergeCell ref="B17:C19"/>
    <mergeCell ref="B16:C16"/>
    <mergeCell ref="B22:C22"/>
    <mergeCell ref="B23:C24"/>
    <mergeCell ref="B4:F4"/>
    <mergeCell ref="B5:F5"/>
    <mergeCell ref="A9:L9"/>
    <mergeCell ref="H4:L5"/>
    <mergeCell ref="B20:C21"/>
    <mergeCell ref="B15:C15"/>
    <mergeCell ref="D17:F17"/>
    <mergeCell ref="D23:J24"/>
    <mergeCell ref="D18:F18"/>
    <mergeCell ref="D19:F19"/>
    <mergeCell ref="I17:L19"/>
    <mergeCell ref="D20:I21"/>
    <mergeCell ref="D22:G22"/>
    <mergeCell ref="H22:L22"/>
  </mergeCells>
  <dataValidations count="2">
    <dataValidation type="list" allowBlank="1" showInputMessage="1" showErrorMessage="1" sqref="G4:G5 G17:G19">
      <formula1>$T$3</formula1>
    </dataValidation>
    <dataValidation type="list" allowBlank="1" showInputMessage="1" showErrorMessage="1" sqref="D22:G22">
      <formula1>$T$4:$T$5</formula1>
    </dataValidation>
  </dataValidations>
  <printOptions/>
  <pageMargins left="0.7" right="0.7" top="0.75" bottom="0.75" header="0.3" footer="0.3"/>
  <pageSetup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A1:Q9"/>
  <sheetViews>
    <sheetView view="pageBreakPreview" zoomScale="115" zoomScaleNormal="130" zoomScaleSheetLayoutView="115" zoomScalePageLayoutView="0" workbookViewId="0" topLeftCell="A1">
      <selection activeCell="A1" sqref="A1"/>
    </sheetView>
  </sheetViews>
  <sheetFormatPr defaultColWidth="8.796875" defaultRowHeight="14.25"/>
  <cols>
    <col min="1" max="1" width="3.59765625" style="0" customWidth="1"/>
    <col min="2" max="2" width="26.19921875" style="0" customWidth="1"/>
    <col min="5" max="5" width="12.5" style="0" customWidth="1"/>
  </cols>
  <sheetData>
    <row r="1" spans="1:9" ht="39.75" customHeight="1">
      <c r="A1" s="31" t="s">
        <v>174</v>
      </c>
      <c r="B1" s="9"/>
      <c r="C1" s="9"/>
      <c r="D1" s="9"/>
      <c r="E1" s="9"/>
      <c r="F1" s="9"/>
      <c r="G1" s="9"/>
      <c r="H1" s="9"/>
      <c r="I1" s="9"/>
    </row>
    <row r="2" spans="1:9" ht="30" customHeight="1">
      <c r="A2" s="36"/>
      <c r="B2" s="21"/>
      <c r="C2" s="21"/>
      <c r="D2" s="21"/>
      <c r="E2" s="214" t="s">
        <v>269</v>
      </c>
      <c r="F2" s="214"/>
      <c r="G2" s="214">
        <f>'5－10－1会社別見積書一覧'!H11</f>
        <v>0</v>
      </c>
      <c r="H2" s="214"/>
      <c r="I2" s="214"/>
    </row>
    <row r="3" spans="1:17" ht="19.5" customHeight="1">
      <c r="A3" t="s">
        <v>250</v>
      </c>
      <c r="Q3" t="s">
        <v>301</v>
      </c>
    </row>
    <row r="4" spans="2:17" ht="19.5" customHeight="1">
      <c r="B4" s="1" t="s">
        <v>0</v>
      </c>
      <c r="Q4" t="s">
        <v>302</v>
      </c>
    </row>
    <row r="5" spans="2:9" ht="33.75" customHeight="1">
      <c r="B5" s="222" t="s">
        <v>49</v>
      </c>
      <c r="C5" s="222"/>
      <c r="D5" s="281" t="s">
        <v>217</v>
      </c>
      <c r="E5" s="281"/>
      <c r="G5" s="267" t="s">
        <v>148</v>
      </c>
      <c r="H5" s="267"/>
      <c r="I5" s="267"/>
    </row>
    <row r="6" spans="2:9" ht="33.75" customHeight="1">
      <c r="B6" s="222" t="s">
        <v>51</v>
      </c>
      <c r="C6" s="222"/>
      <c r="D6" s="281" t="s">
        <v>216</v>
      </c>
      <c r="E6" s="281"/>
      <c r="G6" s="267"/>
      <c r="H6" s="267"/>
      <c r="I6" s="267"/>
    </row>
    <row r="7" spans="2:9" ht="39.75" customHeight="1">
      <c r="B7" s="222" t="s">
        <v>13</v>
      </c>
      <c r="C7" s="222"/>
      <c r="D7" s="306" t="s">
        <v>218</v>
      </c>
      <c r="E7" s="306"/>
      <c r="F7" s="310" t="s">
        <v>152</v>
      </c>
      <c r="G7" s="311"/>
      <c r="H7" s="311"/>
      <c r="I7" s="311"/>
    </row>
    <row r="8" spans="2:9" ht="38.25" customHeight="1">
      <c r="B8" s="307" t="s">
        <v>14</v>
      </c>
      <c r="C8" s="307"/>
      <c r="D8" s="223"/>
      <c r="E8" s="223"/>
      <c r="F8" s="223"/>
      <c r="G8" s="223"/>
      <c r="H8" s="223"/>
      <c r="I8" s="223"/>
    </row>
    <row r="9" spans="2:9" ht="38.25" customHeight="1">
      <c r="B9" s="307"/>
      <c r="C9" s="307"/>
      <c r="D9" s="223"/>
      <c r="E9" s="223"/>
      <c r="F9" s="223"/>
      <c r="G9" s="223"/>
      <c r="H9" s="223"/>
      <c r="I9" s="223"/>
    </row>
  </sheetData>
  <sheetProtection/>
  <mergeCells count="12">
    <mergeCell ref="B8:C9"/>
    <mergeCell ref="D8:I9"/>
    <mergeCell ref="B7:C7"/>
    <mergeCell ref="D7:E7"/>
    <mergeCell ref="D5:E5"/>
    <mergeCell ref="D6:E6"/>
    <mergeCell ref="G5:I6"/>
    <mergeCell ref="E2:F2"/>
    <mergeCell ref="G2:I2"/>
    <mergeCell ref="F7:I7"/>
    <mergeCell ref="B5:C5"/>
    <mergeCell ref="B6:C6"/>
  </mergeCells>
  <dataValidations count="1">
    <dataValidation type="list" allowBlank="1" showInputMessage="1" showErrorMessage="1" sqref="D7:E7">
      <formula1>$Q$3:$Q$4</formula1>
    </dataValidation>
  </dataValidations>
  <printOptions/>
  <pageMargins left="0.7" right="0.7" top="0.75" bottom="0.75" header="0.3" footer="0.3"/>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R21"/>
  <sheetViews>
    <sheetView view="pageBreakPreview" zoomScale="115" zoomScaleSheetLayoutView="115" zoomScalePageLayoutView="0" workbookViewId="0" topLeftCell="A4">
      <selection activeCell="F11" sqref="F11"/>
    </sheetView>
  </sheetViews>
  <sheetFormatPr defaultColWidth="8.796875" defaultRowHeight="14.25"/>
  <cols>
    <col min="1" max="1" width="3.59765625" style="0" customWidth="1"/>
    <col min="2" max="2" width="28.5" style="0" customWidth="1"/>
    <col min="5" max="5" width="10.09765625" style="0" customWidth="1"/>
  </cols>
  <sheetData>
    <row r="1" spans="1:12" ht="39.75" customHeight="1">
      <c r="A1" s="31" t="s">
        <v>175</v>
      </c>
      <c r="B1" s="9"/>
      <c r="C1" s="9"/>
      <c r="D1" s="9"/>
      <c r="E1" s="9"/>
      <c r="F1" s="9"/>
      <c r="G1" s="9"/>
      <c r="H1" s="9"/>
      <c r="I1" s="9"/>
      <c r="J1" s="9"/>
      <c r="K1" s="9"/>
      <c r="L1" s="9"/>
    </row>
    <row r="2" spans="1:12" ht="30" customHeight="1">
      <c r="A2" s="36"/>
      <c r="B2" s="21"/>
      <c r="C2" s="21"/>
      <c r="D2" s="21"/>
      <c r="E2" s="21"/>
      <c r="F2" s="21"/>
      <c r="G2" s="214" t="s">
        <v>269</v>
      </c>
      <c r="H2" s="214"/>
      <c r="I2" s="214">
        <f>'5－10－1会社別見積書一覧'!H11</f>
        <v>0</v>
      </c>
      <c r="J2" s="214"/>
      <c r="K2" s="214"/>
      <c r="L2" s="214"/>
    </row>
    <row r="3" ht="30" customHeight="1">
      <c r="A3" t="s">
        <v>251</v>
      </c>
    </row>
    <row r="4" ht="19.5" customHeight="1">
      <c r="B4" s="1" t="s">
        <v>0</v>
      </c>
    </row>
    <row r="5" spans="2:18" ht="20.25" customHeight="1">
      <c r="B5" s="222" t="s">
        <v>73</v>
      </c>
      <c r="C5" s="222"/>
      <c r="D5" s="222" t="s">
        <v>74</v>
      </c>
      <c r="E5" s="222"/>
      <c r="F5" s="12"/>
      <c r="H5" s="267" t="s">
        <v>151</v>
      </c>
      <c r="I5" s="247"/>
      <c r="J5" s="247"/>
      <c r="K5" s="247"/>
      <c r="L5" s="247"/>
      <c r="R5" t="s">
        <v>145</v>
      </c>
    </row>
    <row r="6" spans="2:18" ht="20.25" customHeight="1">
      <c r="B6" s="222"/>
      <c r="C6" s="222"/>
      <c r="D6" s="222" t="s">
        <v>75</v>
      </c>
      <c r="E6" s="222"/>
      <c r="F6" s="12"/>
      <c r="H6" s="247"/>
      <c r="I6" s="247"/>
      <c r="J6" s="247"/>
      <c r="K6" s="247"/>
      <c r="L6" s="247"/>
      <c r="R6" t="s">
        <v>301</v>
      </c>
    </row>
    <row r="7" spans="2:18" ht="20.25" customHeight="1">
      <c r="B7" s="222"/>
      <c r="C7" s="222"/>
      <c r="D7" s="268" t="s">
        <v>76</v>
      </c>
      <c r="E7" s="268"/>
      <c r="F7" s="15"/>
      <c r="H7" s="247"/>
      <c r="I7" s="247"/>
      <c r="J7" s="247"/>
      <c r="K7" s="247"/>
      <c r="L7" s="247"/>
      <c r="R7" t="s">
        <v>302</v>
      </c>
    </row>
    <row r="8" spans="2:8" ht="35.25" customHeight="1">
      <c r="B8" s="201" t="s">
        <v>80</v>
      </c>
      <c r="C8" s="201"/>
      <c r="D8" s="223"/>
      <c r="E8" s="223"/>
      <c r="F8" s="223"/>
      <c r="G8" s="223"/>
      <c r="H8" s="223"/>
    </row>
    <row r="9" spans="2:12" ht="22.5" customHeight="1">
      <c r="B9" s="222" t="s">
        <v>24</v>
      </c>
      <c r="C9" s="222"/>
      <c r="D9" s="293" t="s">
        <v>77</v>
      </c>
      <c r="E9" s="293"/>
      <c r="F9" s="16"/>
      <c r="H9" s="247" t="s">
        <v>149</v>
      </c>
      <c r="I9" s="247"/>
      <c r="J9" s="247"/>
      <c r="K9" s="247"/>
      <c r="L9" s="247"/>
    </row>
    <row r="10" spans="2:12" ht="22.5" customHeight="1">
      <c r="B10" s="222"/>
      <c r="C10" s="222"/>
      <c r="D10" s="222" t="s">
        <v>78</v>
      </c>
      <c r="E10" s="222"/>
      <c r="F10" s="12"/>
      <c r="H10" s="247"/>
      <c r="I10" s="247"/>
      <c r="J10" s="247"/>
      <c r="K10" s="247"/>
      <c r="L10" s="247"/>
    </row>
    <row r="11" spans="2:12" ht="22.5" customHeight="1">
      <c r="B11" s="222" t="s">
        <v>79</v>
      </c>
      <c r="C11" s="222"/>
      <c r="D11" s="222" t="s">
        <v>69</v>
      </c>
      <c r="E11" s="222"/>
      <c r="F11" s="12"/>
      <c r="H11" s="267" t="s">
        <v>150</v>
      </c>
      <c r="I11" s="247"/>
      <c r="J11" s="247"/>
      <c r="K11" s="247"/>
      <c r="L11" s="247"/>
    </row>
    <row r="12" spans="2:12" ht="22.5" customHeight="1">
      <c r="B12" s="222"/>
      <c r="C12" s="222"/>
      <c r="D12" s="312" t="s">
        <v>70</v>
      </c>
      <c r="E12" s="312"/>
      <c r="F12" s="12"/>
      <c r="H12" s="247"/>
      <c r="I12" s="247"/>
      <c r="J12" s="247"/>
      <c r="K12" s="247"/>
      <c r="L12" s="247"/>
    </row>
    <row r="13" spans="2:12" ht="22.5" customHeight="1">
      <c r="B13" s="268"/>
      <c r="C13" s="268"/>
      <c r="D13" s="268" t="s">
        <v>71</v>
      </c>
      <c r="E13" s="268"/>
      <c r="F13" s="15"/>
      <c r="H13" s="247"/>
      <c r="I13" s="247"/>
      <c r="J13" s="247"/>
      <c r="K13" s="247"/>
      <c r="L13" s="247"/>
    </row>
    <row r="14" spans="2:10" ht="19.5" customHeight="1">
      <c r="B14" s="201" t="s">
        <v>72</v>
      </c>
      <c r="C14" s="201"/>
      <c r="D14" s="313"/>
      <c r="E14" s="313"/>
      <c r="F14" s="313"/>
      <c r="G14" s="313"/>
      <c r="H14" s="313"/>
      <c r="I14" s="313"/>
      <c r="J14" s="313"/>
    </row>
    <row r="15" spans="2:10" ht="19.5" customHeight="1">
      <c r="B15" s="201"/>
      <c r="C15" s="201"/>
      <c r="D15" s="313"/>
      <c r="E15" s="313"/>
      <c r="F15" s="313"/>
      <c r="G15" s="313"/>
      <c r="H15" s="313"/>
      <c r="I15" s="313"/>
      <c r="J15" s="313"/>
    </row>
    <row r="16" spans="2:12" ht="27.75" customHeight="1">
      <c r="B16" s="201" t="s">
        <v>153</v>
      </c>
      <c r="C16" s="201"/>
      <c r="D16" s="314" t="s">
        <v>155</v>
      </c>
      <c r="E16" s="314"/>
      <c r="F16" s="314"/>
      <c r="H16" s="267" t="s">
        <v>384</v>
      </c>
      <c r="I16" s="267"/>
      <c r="J16" s="267"/>
      <c r="K16" s="267"/>
      <c r="L16" s="267"/>
    </row>
    <row r="17" spans="2:12" ht="27.75" customHeight="1">
      <c r="B17" s="201" t="s">
        <v>154</v>
      </c>
      <c r="C17" s="201"/>
      <c r="D17" s="281" t="s">
        <v>155</v>
      </c>
      <c r="E17" s="281"/>
      <c r="F17" s="281"/>
      <c r="H17" s="267"/>
      <c r="I17" s="267"/>
      <c r="J17" s="267"/>
      <c r="K17" s="267"/>
      <c r="L17" s="267"/>
    </row>
    <row r="18" spans="2:12" ht="40.5" customHeight="1">
      <c r="B18" s="201" t="s">
        <v>12</v>
      </c>
      <c r="C18" s="201"/>
      <c r="D18" s="223"/>
      <c r="E18" s="223"/>
      <c r="F18" s="223"/>
      <c r="G18" s="248" t="s">
        <v>385</v>
      </c>
      <c r="H18" s="267"/>
      <c r="I18" s="267"/>
      <c r="J18" s="267"/>
      <c r="K18" s="267"/>
      <c r="L18" s="267"/>
    </row>
    <row r="19" spans="2:12" ht="33" customHeight="1">
      <c r="B19" s="268" t="s">
        <v>13</v>
      </c>
      <c r="C19" s="268"/>
      <c r="D19" s="306" t="s">
        <v>146</v>
      </c>
      <c r="E19" s="306"/>
      <c r="F19" s="306"/>
      <c r="G19" s="248" t="s">
        <v>213</v>
      </c>
      <c r="H19" s="267"/>
      <c r="I19" s="267"/>
      <c r="J19" s="267"/>
      <c r="K19" s="267"/>
      <c r="L19" s="267"/>
    </row>
    <row r="20" spans="2:10" ht="24" customHeight="1">
      <c r="B20" s="222" t="s">
        <v>14</v>
      </c>
      <c r="C20" s="222"/>
      <c r="D20" s="223"/>
      <c r="E20" s="223"/>
      <c r="F20" s="223"/>
      <c r="G20" s="223"/>
      <c r="H20" s="223"/>
      <c r="I20" s="223"/>
      <c r="J20" s="223"/>
    </row>
    <row r="21" spans="2:10" ht="24" customHeight="1">
      <c r="B21" s="222"/>
      <c r="C21" s="222"/>
      <c r="D21" s="223"/>
      <c r="E21" s="223"/>
      <c r="F21" s="223"/>
      <c r="G21" s="223"/>
      <c r="H21" s="223"/>
      <c r="I21" s="223"/>
      <c r="J21" s="223"/>
    </row>
  </sheetData>
  <sheetProtection/>
  <mergeCells count="33">
    <mergeCell ref="B20:C21"/>
    <mergeCell ref="B5:C7"/>
    <mergeCell ref="B9:C10"/>
    <mergeCell ref="B11:C13"/>
    <mergeCell ref="B19:C19"/>
    <mergeCell ref="B8:C8"/>
    <mergeCell ref="B18:C18"/>
    <mergeCell ref="B17:C17"/>
    <mergeCell ref="B16:C16"/>
    <mergeCell ref="B14:C15"/>
    <mergeCell ref="D14:J15"/>
    <mergeCell ref="H16:L17"/>
    <mergeCell ref="D20:J21"/>
    <mergeCell ref="G18:L18"/>
    <mergeCell ref="D16:F16"/>
    <mergeCell ref="D17:F17"/>
    <mergeCell ref="D18:F18"/>
    <mergeCell ref="D7:E7"/>
    <mergeCell ref="H5:L7"/>
    <mergeCell ref="H9:L10"/>
    <mergeCell ref="D6:E6"/>
    <mergeCell ref="D11:E11"/>
    <mergeCell ref="H11:L13"/>
    <mergeCell ref="G2:H2"/>
    <mergeCell ref="I2:L2"/>
    <mergeCell ref="D19:F19"/>
    <mergeCell ref="G19:L19"/>
    <mergeCell ref="D12:E12"/>
    <mergeCell ref="D8:H8"/>
    <mergeCell ref="D10:E10"/>
    <mergeCell ref="D9:E9"/>
    <mergeCell ref="D5:E5"/>
    <mergeCell ref="D13:E13"/>
  </mergeCells>
  <dataValidations count="2">
    <dataValidation type="list" allowBlank="1" showInputMessage="1" showErrorMessage="1" sqref="F5:F7 F9:F13">
      <formula1>$R$5</formula1>
    </dataValidation>
    <dataValidation type="list" allowBlank="1" showInputMessage="1" showErrorMessage="1" sqref="D19:F19">
      <formula1>$R$6:$R$7</formula1>
    </dataValidation>
  </dataValidations>
  <printOptions/>
  <pageMargins left="0.7" right="0.7" top="0.75" bottom="0.75" header="0.3" footer="0.3"/>
  <pageSetup horizontalDpi="600" verticalDpi="600" orientation="portrait" paperSize="9" scale="72"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W25"/>
  <sheetViews>
    <sheetView view="pageBreakPreview" zoomScale="115" zoomScaleSheetLayoutView="115" zoomScalePageLayoutView="0" workbookViewId="0" topLeftCell="A1">
      <selection activeCell="A1" sqref="A1:L1"/>
    </sheetView>
  </sheetViews>
  <sheetFormatPr defaultColWidth="8.796875" defaultRowHeight="14.25"/>
  <cols>
    <col min="1" max="1" width="3.59765625" style="0" customWidth="1"/>
    <col min="2" max="2" width="23.59765625" style="0" customWidth="1"/>
  </cols>
  <sheetData>
    <row r="1" spans="1:12" ht="39.75" customHeight="1">
      <c r="A1" s="315" t="s">
        <v>176</v>
      </c>
      <c r="B1" s="315"/>
      <c r="C1" s="315"/>
      <c r="D1" s="315"/>
      <c r="E1" s="315"/>
      <c r="F1" s="315"/>
      <c r="G1" s="315"/>
      <c r="H1" s="315"/>
      <c r="I1" s="315"/>
      <c r="J1" s="315"/>
      <c r="K1" s="315"/>
      <c r="L1" s="315"/>
    </row>
    <row r="2" spans="1:12" ht="30" customHeight="1">
      <c r="A2" s="36"/>
      <c r="B2" s="21"/>
      <c r="C2" s="21"/>
      <c r="D2" s="21"/>
      <c r="E2" s="21"/>
      <c r="F2" s="21"/>
      <c r="G2" s="214" t="s">
        <v>269</v>
      </c>
      <c r="H2" s="214"/>
      <c r="I2" s="214">
        <f>'5－10－1会社別見積書一覧'!H11</f>
        <v>0</v>
      </c>
      <c r="J2" s="214"/>
      <c r="K2" s="214"/>
      <c r="L2" s="214"/>
    </row>
    <row r="3" spans="1:12" ht="37.5" customHeight="1">
      <c r="A3" s="291" t="s">
        <v>252</v>
      </c>
      <c r="B3" s="291"/>
      <c r="C3" s="291"/>
      <c r="D3" s="291"/>
      <c r="E3" s="291"/>
      <c r="F3" s="291"/>
      <c r="G3" s="291"/>
      <c r="H3" s="291"/>
      <c r="I3" s="291"/>
      <c r="J3" s="291"/>
      <c r="K3" s="291"/>
      <c r="L3" s="291"/>
    </row>
    <row r="4" spans="1:12" ht="32.25" customHeight="1">
      <c r="A4" s="317" t="s">
        <v>253</v>
      </c>
      <c r="B4" s="317"/>
      <c r="C4" s="317"/>
      <c r="D4" s="317"/>
      <c r="E4" s="317"/>
      <c r="F4" s="317"/>
      <c r="G4" s="317"/>
      <c r="H4" s="317"/>
      <c r="I4" s="317"/>
      <c r="J4" s="317"/>
      <c r="K4" s="317"/>
      <c r="L4" s="317"/>
    </row>
    <row r="5" ht="32.25" customHeight="1">
      <c r="B5" s="1" t="s">
        <v>0</v>
      </c>
    </row>
    <row r="6" spans="2:12" ht="32.25" customHeight="1">
      <c r="B6" s="316" t="s">
        <v>56</v>
      </c>
      <c r="C6" s="316"/>
      <c r="D6" s="223"/>
      <c r="E6" s="223"/>
      <c r="F6" s="223"/>
      <c r="G6" s="248" t="s">
        <v>386</v>
      </c>
      <c r="H6" s="267"/>
      <c r="I6" s="267"/>
      <c r="J6" s="267"/>
      <c r="K6" s="267"/>
      <c r="L6" s="267"/>
    </row>
    <row r="7" spans="2:12" ht="32.25" customHeight="1">
      <c r="B7" s="316" t="s">
        <v>81</v>
      </c>
      <c r="C7" s="316"/>
      <c r="D7" s="223"/>
      <c r="E7" s="223"/>
      <c r="F7" s="223"/>
      <c r="G7" s="248" t="s">
        <v>387</v>
      </c>
      <c r="H7" s="267"/>
      <c r="I7" s="267"/>
      <c r="J7" s="267"/>
      <c r="K7" s="267"/>
      <c r="L7" s="267"/>
    </row>
    <row r="8" spans="2:12" ht="32.25" customHeight="1">
      <c r="B8" s="316" t="s">
        <v>12</v>
      </c>
      <c r="C8" s="316"/>
      <c r="D8" s="223"/>
      <c r="E8" s="223"/>
      <c r="F8" s="223"/>
      <c r="G8" s="248" t="s">
        <v>388</v>
      </c>
      <c r="H8" s="267"/>
      <c r="I8" s="267"/>
      <c r="J8" s="267"/>
      <c r="K8" s="267"/>
      <c r="L8" s="267"/>
    </row>
    <row r="9" spans="2:12" ht="32.25" customHeight="1">
      <c r="B9" s="316" t="s">
        <v>58</v>
      </c>
      <c r="C9" s="316"/>
      <c r="D9" s="223"/>
      <c r="E9" s="223"/>
      <c r="F9" s="223"/>
      <c r="G9" s="248" t="s">
        <v>389</v>
      </c>
      <c r="H9" s="267"/>
      <c r="I9" s="267"/>
      <c r="J9" s="267"/>
      <c r="K9" s="267"/>
      <c r="L9" s="267"/>
    </row>
    <row r="10" spans="2:12" ht="32.25" customHeight="1">
      <c r="B10" s="316" t="s">
        <v>82</v>
      </c>
      <c r="C10" s="316"/>
      <c r="D10" s="223"/>
      <c r="E10" s="223"/>
      <c r="F10" s="223"/>
      <c r="G10" s="248" t="s">
        <v>390</v>
      </c>
      <c r="H10" s="267"/>
      <c r="I10" s="267"/>
      <c r="J10" s="267"/>
      <c r="K10" s="267"/>
      <c r="L10" s="267"/>
    </row>
    <row r="11" spans="2:12" ht="39" customHeight="1">
      <c r="B11" s="318" t="s">
        <v>13</v>
      </c>
      <c r="C11" s="318"/>
      <c r="D11" s="223" t="s">
        <v>146</v>
      </c>
      <c r="E11" s="223"/>
      <c r="F11" s="223"/>
      <c r="G11" s="267" t="s">
        <v>212</v>
      </c>
      <c r="H11" s="267"/>
      <c r="I11" s="267"/>
      <c r="J11" s="267"/>
      <c r="K11" s="267"/>
      <c r="L11" s="267"/>
    </row>
    <row r="12" spans="2:10" ht="22.5" customHeight="1">
      <c r="B12" s="222" t="s">
        <v>14</v>
      </c>
      <c r="C12" s="222"/>
      <c r="D12" s="223"/>
      <c r="E12" s="223"/>
      <c r="F12" s="223"/>
      <c r="G12" s="223"/>
      <c r="H12" s="223"/>
      <c r="I12" s="223"/>
      <c r="J12" s="223"/>
    </row>
    <row r="13" spans="2:10" ht="22.5" customHeight="1">
      <c r="B13" s="222"/>
      <c r="C13" s="222"/>
      <c r="D13" s="223"/>
      <c r="E13" s="223"/>
      <c r="F13" s="223"/>
      <c r="G13" s="223"/>
      <c r="H13" s="223"/>
      <c r="I13" s="223"/>
      <c r="J13" s="223"/>
    </row>
    <row r="24" ht="13.5">
      <c r="W24" t="s">
        <v>301</v>
      </c>
    </row>
    <row r="25" ht="13.5">
      <c r="W25" t="s">
        <v>302</v>
      </c>
    </row>
  </sheetData>
  <sheetProtection/>
  <mergeCells count="25">
    <mergeCell ref="B12:C13"/>
    <mergeCell ref="D12:J13"/>
    <mergeCell ref="B11:C11"/>
    <mergeCell ref="B10:C10"/>
    <mergeCell ref="B9:C9"/>
    <mergeCell ref="G11:L11"/>
    <mergeCell ref="D11:F11"/>
    <mergeCell ref="I2:L2"/>
    <mergeCell ref="G10:L10"/>
    <mergeCell ref="G9:L9"/>
    <mergeCell ref="G8:L8"/>
    <mergeCell ref="G7:L7"/>
    <mergeCell ref="G6:L6"/>
    <mergeCell ref="A4:L4"/>
    <mergeCell ref="A3:L3"/>
    <mergeCell ref="A1:L1"/>
    <mergeCell ref="D10:F10"/>
    <mergeCell ref="D9:F9"/>
    <mergeCell ref="D8:F8"/>
    <mergeCell ref="D7:F7"/>
    <mergeCell ref="D6:F6"/>
    <mergeCell ref="B8:C8"/>
    <mergeCell ref="B7:C7"/>
    <mergeCell ref="B6:C6"/>
    <mergeCell ref="G2:H2"/>
  </mergeCells>
  <dataValidations count="1">
    <dataValidation type="list" allowBlank="1" showInputMessage="1" showErrorMessage="1" sqref="D11:F11">
      <formula1>$W$24:$W$25</formula1>
    </dataValidation>
  </dataValidations>
  <printOptions/>
  <pageMargins left="0.7" right="0.7"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美香 上村</cp:lastModifiedBy>
  <cp:lastPrinted>2022-06-23T07:16:42Z</cp:lastPrinted>
  <dcterms:created xsi:type="dcterms:W3CDTF">2021-05-13T06:09:57Z</dcterms:created>
  <dcterms:modified xsi:type="dcterms:W3CDTF">2023-12-28T05:50:24Z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